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Účetnictví\"/>
    </mc:Choice>
  </mc:AlternateContent>
  <xr:revisionPtr revIDLastSave="0" documentId="13_ncr:1_{92F5CB11-8200-4826-AE30-E77B8A783D95}" xr6:coauthVersionLast="45" xr6:coauthVersionMax="45" xr10:uidLastSave="{00000000-0000-0000-0000-000000000000}"/>
  <bookViews>
    <workbookView xWindow="-108" yWindow="-108" windowWidth="23256" windowHeight="12576" firstSheet="5" activeTab="11" xr2:uid="{00000000-000D-0000-FFFF-FFFF00000000}"/>
  </bookViews>
  <sheets>
    <sheet name="Leden 2019" sheetId="1" r:id="rId1"/>
    <sheet name="Únor 2019" sheetId="2" r:id="rId2"/>
    <sheet name="Březen 2019" sheetId="3" r:id="rId3"/>
    <sheet name="Duben 2019" sheetId="4" r:id="rId4"/>
    <sheet name="Květen 2019" sheetId="5" r:id="rId5"/>
    <sheet name="Červen 2019" sheetId="6" r:id="rId6"/>
    <sheet name="Červenec 2019" sheetId="7" r:id="rId7"/>
    <sheet name="Srpen 2019" sheetId="8" r:id="rId8"/>
    <sheet name="Září 2019" sheetId="9" r:id="rId9"/>
    <sheet name="Říjen 2019" sheetId="10" r:id="rId10"/>
    <sheet name="Listopad 2019" sheetId="11" r:id="rId11"/>
    <sheet name="Prosinec 2019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0" i="8" l="1"/>
  <c r="I8" i="8"/>
  <c r="I6" i="8"/>
  <c r="F8" i="8" l="1"/>
  <c r="F6" i="8"/>
  <c r="F8" i="6"/>
  <c r="I6" i="1" l="1"/>
  <c r="F6" i="1"/>
  <c r="L6" i="1" s="1"/>
  <c r="I7" i="1" l="1"/>
  <c r="I8" i="1" s="1"/>
  <c r="F7" i="1"/>
  <c r="F8" i="1" s="1"/>
  <c r="L7" i="1" l="1"/>
  <c r="F9" i="1"/>
  <c r="F10" i="1" s="1"/>
  <c r="L8" i="1"/>
  <c r="I9" i="1"/>
  <c r="I12" i="1"/>
  <c r="I11" i="1" l="1"/>
  <c r="I10" i="1"/>
  <c r="L10" i="1" s="1"/>
  <c r="F11" i="1"/>
  <c r="L9" i="1"/>
  <c r="L11" i="1" l="1"/>
  <c r="F12" i="1"/>
  <c r="F13" i="1" l="1"/>
  <c r="F14" i="1" s="1"/>
  <c r="L12" i="1"/>
  <c r="F15" i="1" l="1"/>
  <c r="F16" i="1" s="1"/>
  <c r="D11" i="11"/>
  <c r="J9" i="10"/>
  <c r="F17" i="1" l="1"/>
  <c r="F18" i="1" s="1"/>
  <c r="E13" i="2"/>
  <c r="F9" i="10" l="1"/>
  <c r="D13" i="2" l="1"/>
  <c r="H19" i="1"/>
  <c r="E19" i="1"/>
  <c r="D19" i="1"/>
  <c r="L5" i="1"/>
  <c r="I13" i="1"/>
  <c r="I14" i="1" s="1"/>
  <c r="I15" i="1" s="1"/>
  <c r="I16" i="1" l="1"/>
  <c r="L16" i="1"/>
  <c r="I17" i="1"/>
  <c r="L15" i="1"/>
  <c r="F19" i="1"/>
  <c r="L13" i="1"/>
  <c r="I18" i="1" l="1"/>
  <c r="L18" i="1" s="1"/>
  <c r="L17" i="1"/>
  <c r="L14" i="1"/>
  <c r="K14" i="12" l="1"/>
  <c r="J14" i="12"/>
  <c r="H14" i="12"/>
  <c r="G14" i="12"/>
  <c r="E14" i="12"/>
  <c r="D14" i="12"/>
  <c r="K11" i="11"/>
  <c r="J11" i="11"/>
  <c r="H11" i="11"/>
  <c r="G11" i="11"/>
  <c r="E11" i="11"/>
  <c r="M9" i="10"/>
  <c r="L9" i="10"/>
  <c r="H11" i="9"/>
  <c r="G11" i="9"/>
  <c r="E11" i="9"/>
  <c r="D11" i="9"/>
  <c r="K11" i="8"/>
  <c r="J11" i="8"/>
  <c r="H11" i="8"/>
  <c r="E11" i="8"/>
  <c r="D11" i="8"/>
  <c r="G11" i="8"/>
  <c r="K11" i="9"/>
  <c r="J11" i="9"/>
  <c r="D8" i="7" l="1"/>
  <c r="E8" i="7"/>
  <c r="G8" i="7"/>
  <c r="H8" i="7"/>
  <c r="K8" i="7"/>
  <c r="J8" i="7"/>
  <c r="K15" i="6"/>
  <c r="J15" i="6"/>
  <c r="H15" i="6"/>
  <c r="G15" i="6"/>
  <c r="E15" i="6"/>
  <c r="D15" i="6"/>
  <c r="H8" i="5"/>
  <c r="G8" i="5"/>
  <c r="E8" i="5"/>
  <c r="D8" i="5"/>
  <c r="H10" i="4"/>
  <c r="G10" i="4"/>
  <c r="K10" i="4"/>
  <c r="E10" i="4"/>
  <c r="D10" i="4"/>
  <c r="J9" i="3"/>
  <c r="K13" i="2"/>
  <c r="J13" i="2"/>
  <c r="H9" i="3"/>
  <c r="G9" i="3"/>
  <c r="D9" i="3"/>
  <c r="E9" i="3"/>
  <c r="G13" i="2"/>
  <c r="G19" i="1" l="1"/>
  <c r="I19" i="1" s="1"/>
  <c r="I5" i="2" l="1"/>
  <c r="I6" i="2" l="1"/>
  <c r="I7" i="2" s="1"/>
  <c r="I13" i="2"/>
  <c r="I5" i="3" s="1"/>
  <c r="I9" i="3" s="1"/>
  <c r="I5" i="4" s="1"/>
  <c r="I8" i="2"/>
  <c r="I9" i="2" s="1"/>
  <c r="I10" i="2" s="1"/>
  <c r="I11" i="2" s="1"/>
  <c r="I6" i="4" l="1"/>
  <c r="I7" i="4" s="1"/>
  <c r="I8" i="4" s="1"/>
  <c r="I9" i="4" s="1"/>
  <c r="I6" i="3"/>
  <c r="I7" i="3" s="1"/>
  <c r="I8" i="3" s="1"/>
  <c r="I12" i="2"/>
  <c r="I10" i="4"/>
  <c r="I5" i="5" s="1"/>
  <c r="I6" i="5" s="1"/>
  <c r="I7" i="5" s="1"/>
  <c r="I8" i="5" l="1"/>
  <c r="I5" i="6" s="1"/>
  <c r="I6" i="6" l="1"/>
  <c r="I7" i="6" s="1"/>
  <c r="I15" i="6"/>
  <c r="I5" i="7" s="1"/>
  <c r="I9" i="6" l="1"/>
  <c r="I6" i="7"/>
  <c r="I7" i="7" s="1"/>
  <c r="I8" i="7"/>
  <c r="I5" i="8" s="1"/>
  <c r="I7" i="8" l="1"/>
  <c r="I10" i="6"/>
  <c r="I11" i="6" s="1"/>
  <c r="I12" i="6" s="1"/>
  <c r="I13" i="6" s="1"/>
  <c r="I14" i="6" s="1"/>
  <c r="I11" i="8"/>
  <c r="I5" i="9" s="1"/>
  <c r="I9" i="8" l="1"/>
  <c r="I6" i="9"/>
  <c r="I7" i="9" s="1"/>
  <c r="I8" i="9" s="1"/>
  <c r="I9" i="9" s="1"/>
  <c r="I10" i="9" s="1"/>
  <c r="I11" i="9"/>
  <c r="K5" i="10"/>
  <c r="K9" i="10" s="1"/>
  <c r="I5" i="11" s="1"/>
  <c r="I6" i="11" s="1"/>
  <c r="I7" i="11" s="1"/>
  <c r="I8" i="11" s="1"/>
  <c r="I9" i="11" s="1"/>
  <c r="I10" i="11" s="1"/>
  <c r="F5" i="2"/>
  <c r="F13" i="2" s="1"/>
  <c r="K6" i="10" l="1"/>
  <c r="F6" i="2"/>
  <c r="L19" i="1"/>
  <c r="L5" i="2" s="1"/>
  <c r="K7" i="10" l="1"/>
  <c r="K8" i="10" s="1"/>
  <c r="F7" i="2"/>
  <c r="F8" i="2" s="1"/>
  <c r="F9" i="2" s="1"/>
  <c r="L6" i="2"/>
  <c r="L13" i="2"/>
  <c r="L5" i="3" s="1"/>
  <c r="F5" i="3"/>
  <c r="F6" i="3" s="1"/>
  <c r="F7" i="3" s="1"/>
  <c r="L7" i="3" l="1"/>
  <c r="F8" i="3"/>
  <c r="F10" i="2"/>
  <c r="F11" i="2" s="1"/>
  <c r="L9" i="2"/>
  <c r="L8" i="2"/>
  <c r="L8" i="3"/>
  <c r="L6" i="3"/>
  <c r="I11" i="11"/>
  <c r="I5" i="12" s="1"/>
  <c r="L7" i="2"/>
  <c r="F9" i="3"/>
  <c r="F12" i="2" l="1"/>
  <c r="L11" i="2"/>
  <c r="I7" i="12"/>
  <c r="I6" i="12"/>
  <c r="I14" i="12"/>
  <c r="L9" i="3"/>
  <c r="L5" i="4" s="1"/>
  <c r="F5" i="4"/>
  <c r="F6" i="4" s="1"/>
  <c r="F7" i="4" s="1"/>
  <c r="I9" i="12" l="1"/>
  <c r="I10" i="12" s="1"/>
  <c r="I11" i="12" s="1"/>
  <c r="I12" i="12" s="1"/>
  <c r="I13" i="12" s="1"/>
  <c r="I8" i="12"/>
  <c r="F9" i="4"/>
  <c r="F8" i="4"/>
  <c r="F10" i="4"/>
  <c r="L10" i="4" l="1"/>
  <c r="L5" i="5" s="1"/>
  <c r="F5" i="5"/>
  <c r="F6" i="5" s="1"/>
  <c r="F7" i="5" l="1"/>
  <c r="L6" i="5"/>
  <c r="F8" i="5"/>
  <c r="F5" i="6" s="1"/>
  <c r="F6" i="6" s="1"/>
  <c r="F7" i="6" s="1"/>
  <c r="F9" i="6" s="1"/>
  <c r="F10" i="6" s="1"/>
  <c r="L8" i="5" l="1"/>
  <c r="L5" i="6" s="1"/>
  <c r="L10" i="2"/>
  <c r="F15" i="6"/>
  <c r="L7" i="5" l="1"/>
  <c r="L12" i="2"/>
  <c r="L15" i="6"/>
  <c r="L5" i="7" s="1"/>
  <c r="F5" i="7"/>
  <c r="F6" i="7" s="1"/>
  <c r="F7" i="7" s="1"/>
  <c r="L9" i="4" l="1"/>
  <c r="F8" i="7"/>
  <c r="L6" i="7" l="1"/>
  <c r="L8" i="7"/>
  <c r="F5" i="8"/>
  <c r="F11" i="8" l="1"/>
  <c r="L5" i="8"/>
  <c r="F5" i="9" l="1"/>
  <c r="F11" i="9" s="1"/>
  <c r="F7" i="8" l="1"/>
  <c r="L6" i="8"/>
  <c r="F6" i="9"/>
  <c r="F7" i="9" s="1"/>
  <c r="F8" i="9" s="1"/>
  <c r="F9" i="9" s="1"/>
  <c r="F10" i="9" s="1"/>
  <c r="L11" i="8"/>
  <c r="L5" i="9" s="1"/>
  <c r="L7" i="8" l="1"/>
  <c r="L7" i="9"/>
  <c r="L6" i="9"/>
  <c r="L8" i="9" l="1"/>
  <c r="F9" i="8" l="1"/>
  <c r="L8" i="8"/>
  <c r="L9" i="9"/>
  <c r="F10" i="8" l="1"/>
  <c r="L10" i="8" s="1"/>
  <c r="L9" i="8"/>
  <c r="L10" i="9"/>
  <c r="L11" i="9" l="1"/>
  <c r="H5" i="10"/>
  <c r="L6" i="6"/>
  <c r="H9" i="10" l="1"/>
  <c r="H6" i="10"/>
  <c r="H7" i="10" s="1"/>
  <c r="L9" i="6"/>
  <c r="L7" i="6"/>
  <c r="N6" i="10" l="1"/>
  <c r="L10" i="6"/>
  <c r="F11" i="6"/>
  <c r="N9" i="10"/>
  <c r="L5" i="11" s="1"/>
  <c r="L11" i="6" l="1"/>
  <c r="F12" i="6"/>
  <c r="F5" i="11"/>
  <c r="N5" i="10"/>
  <c r="L12" i="6" l="1"/>
  <c r="F13" i="6"/>
  <c r="F6" i="11"/>
  <c r="F11" i="11"/>
  <c r="F7" i="11" l="1"/>
  <c r="F8" i="11" s="1"/>
  <c r="F9" i="11" s="1"/>
  <c r="F10" i="11" s="1"/>
  <c r="L10" i="11" s="1"/>
  <c r="N7" i="10"/>
  <c r="H8" i="10"/>
  <c r="N8" i="10" s="1"/>
  <c r="F14" i="6"/>
  <c r="L14" i="6" s="1"/>
  <c r="L13" i="6"/>
  <c r="L11" i="11" l="1"/>
  <c r="L5" i="12" s="1"/>
  <c r="F5" i="12"/>
  <c r="F6" i="12" s="1"/>
  <c r="F7" i="12" l="1"/>
  <c r="F8" i="12" s="1"/>
  <c r="F9" i="12" s="1"/>
  <c r="L6" i="12"/>
  <c r="F14" i="12"/>
  <c r="L14" i="12" s="1"/>
  <c r="L7" i="12" l="1"/>
  <c r="F10" i="12" l="1"/>
  <c r="L9" i="12"/>
  <c r="F11" i="12" l="1"/>
  <c r="F12" i="12" s="1"/>
  <c r="L10" i="12"/>
  <c r="L11" i="12" l="1"/>
  <c r="F13" i="12" l="1"/>
  <c r="L13" i="12" s="1"/>
  <c r="L12" i="12"/>
  <c r="L7" i="7"/>
</calcChain>
</file>

<file path=xl/sharedStrings.xml><?xml version="1.0" encoding="utf-8"?>
<sst xmlns="http://schemas.openxmlformats.org/spreadsheetml/2006/main" count="350" uniqueCount="127">
  <si>
    <t>Datum</t>
  </si>
  <si>
    <t>Příjem</t>
  </si>
  <si>
    <t>Výdej</t>
  </si>
  <si>
    <t>Zůstatek</t>
  </si>
  <si>
    <t>Doklad</t>
  </si>
  <si>
    <t>Účel platby</t>
  </si>
  <si>
    <t xml:space="preserve">Příjem </t>
  </si>
  <si>
    <t>Pokladna</t>
  </si>
  <si>
    <t>Běžný účet</t>
  </si>
  <si>
    <t>Průběžné položky</t>
  </si>
  <si>
    <t>Konečný zůstatek</t>
  </si>
  <si>
    <t>souhrn příjmů a výdajů</t>
  </si>
  <si>
    <t>zúčtování kladných úroků</t>
  </si>
  <si>
    <t>za vedení účtu, výpisy a trans.</t>
  </si>
  <si>
    <t>za vedení účtu, výpisy, trans.</t>
  </si>
  <si>
    <t>poplatek za vedení účtu</t>
  </si>
  <si>
    <t>VPD 9</t>
  </si>
  <si>
    <t>VPD 10</t>
  </si>
  <si>
    <t xml:space="preserve">bankovní poplatek </t>
  </si>
  <si>
    <t>poplatek v bance</t>
  </si>
  <si>
    <t>PPD 1</t>
  </si>
  <si>
    <t>PPD 2</t>
  </si>
  <si>
    <t>VPD 1</t>
  </si>
  <si>
    <t>PPD 3</t>
  </si>
  <si>
    <t>VPD 3</t>
  </si>
  <si>
    <t>VPD 6</t>
  </si>
  <si>
    <t>převod zůstatků z 31.12.2018</t>
  </si>
  <si>
    <t>VPD 8</t>
  </si>
  <si>
    <t>PENĚŽNÍ DENÍK Leden 2019</t>
  </si>
  <si>
    <t>PENĚŽNÍ DENÍK  Únor 2019</t>
  </si>
  <si>
    <t>PENĚŽNÍ DENÍK Prosinec 2019</t>
  </si>
  <si>
    <t>PENĚŽNÍ DENÍK Listopad 2019</t>
  </si>
  <si>
    <t>PENĚŽNÍ DENÍK Říjen 2019</t>
  </si>
  <si>
    <t>PENĚŽNÍ DENÍK Září 2019</t>
  </si>
  <si>
    <t>PENĚŽNÍ DENÍK Srpen 2019</t>
  </si>
  <si>
    <t>PENĚŽNÍ DENÍK Červenec 2019</t>
  </si>
  <si>
    <t>PENĚŽNÍ DENÍK Červen 2019</t>
  </si>
  <si>
    <t>PENĚŽNÍ DENÍK Květen 2019</t>
  </si>
  <si>
    <t>PENĚŽNÍ DENÍK Duben 2019</t>
  </si>
  <si>
    <t>PENĚŽNÍ DENÍK Březen 2019</t>
  </si>
  <si>
    <t>2019/1</t>
  </si>
  <si>
    <t>stužky pro deváťáky</t>
  </si>
  <si>
    <t>suroviny na chlebíčky</t>
  </si>
  <si>
    <t>řízky, brambory</t>
  </si>
  <si>
    <t>vlašský salát</t>
  </si>
  <si>
    <t>písmena na ples</t>
  </si>
  <si>
    <t>výnos z plesu</t>
  </si>
  <si>
    <t>VPD 2</t>
  </si>
  <si>
    <t>náklady na ples přes pokladnu</t>
  </si>
  <si>
    <t>zůstatek z měsíce ledna 2019</t>
  </si>
  <si>
    <t>2019/2</t>
  </si>
  <si>
    <t>2/2019</t>
  </si>
  <si>
    <t>školní ples v lednu - faktura Adam v únoru</t>
  </si>
  <si>
    <t>Akce od KPŠ 10 -12 /2018</t>
  </si>
  <si>
    <t>příspěvek pro školky na výtvarku</t>
  </si>
  <si>
    <t>maškarní karneval 2019</t>
  </si>
  <si>
    <t>VPD 4</t>
  </si>
  <si>
    <t>knihovna školy Vrbátky</t>
  </si>
  <si>
    <t>VPD 5</t>
  </si>
  <si>
    <t>akce od KPŠ 1-2/2019</t>
  </si>
  <si>
    <t>zůstatek z února 2019</t>
  </si>
  <si>
    <t>2019/3</t>
  </si>
  <si>
    <t>učebnice pro koumáky</t>
  </si>
  <si>
    <t>zůstatek z března 2019</t>
  </si>
  <si>
    <t>2019/4</t>
  </si>
  <si>
    <t>keramika - potřeby</t>
  </si>
  <si>
    <t>zůstatek z dubna 2019</t>
  </si>
  <si>
    <t>2019/5</t>
  </si>
  <si>
    <t>potřeby do kermaiky</t>
  </si>
  <si>
    <t>zůstatek z května 2019</t>
  </si>
  <si>
    <t>VPD 7</t>
  </si>
  <si>
    <t>knihy pro předškoláky</t>
  </si>
  <si>
    <t>akce od KPŠ 3-5/2019</t>
  </si>
  <si>
    <t>odměny pro 2. třídu</t>
  </si>
  <si>
    <t>zůstatek z června 2019</t>
  </si>
  <si>
    <t>kartáčky, hřebínky, kelímky, pasty</t>
  </si>
  <si>
    <t>PPD 111</t>
  </si>
  <si>
    <t>Příspěvky do KPŠ škola 2018/2019</t>
  </si>
  <si>
    <t>oblečení pro MŠ Dubany na akademii</t>
  </si>
  <si>
    <t>2019/7</t>
  </si>
  <si>
    <t>2019/8</t>
  </si>
  <si>
    <t>.0</t>
  </si>
  <si>
    <t>2019/6</t>
  </si>
  <si>
    <t>převod peněz z pokladny</t>
  </si>
  <si>
    <t>převod peněz z pokladny - do banky</t>
  </si>
  <si>
    <t>šerpy pro MŠ</t>
  </si>
  <si>
    <t>VPD 12</t>
  </si>
  <si>
    <t>dar od obce Vrbátky za sběr papíru</t>
  </si>
  <si>
    <t>06.092019</t>
  </si>
  <si>
    <t>VPD 13</t>
  </si>
  <si>
    <t>universalní obaly a potřeby</t>
  </si>
  <si>
    <t>VPD 14</t>
  </si>
  <si>
    <t>knihy do 1.třídy</t>
  </si>
  <si>
    <t>VPD 15</t>
  </si>
  <si>
    <t>akce s příspěvkem od KPŠ - červen 2019</t>
  </si>
  <si>
    <t>PPD 4</t>
  </si>
  <si>
    <t>keramika dospělých kursovné</t>
  </si>
  <si>
    <t>2019/10</t>
  </si>
  <si>
    <t>příspěvky 2019 - 2020 školky</t>
  </si>
  <si>
    <t>PPD5</t>
  </si>
  <si>
    <t>příspěvky 2019 - 2020 škola</t>
  </si>
  <si>
    <t>PPD6</t>
  </si>
  <si>
    <t>2019/11</t>
  </si>
  <si>
    <t>VPD 16</t>
  </si>
  <si>
    <t>převod peněz do banky</t>
  </si>
  <si>
    <t>VPD 17</t>
  </si>
  <si>
    <t>zůstatek z listopadu 2019</t>
  </si>
  <si>
    <t>2019/12</t>
  </si>
  <si>
    <t>mikulášský prodej - víno</t>
  </si>
  <si>
    <t>mikulášské balíčky - mandle</t>
  </si>
  <si>
    <t>dar KPŠ škole</t>
  </si>
  <si>
    <t>VPD 18</t>
  </si>
  <si>
    <t>školní hry</t>
  </si>
  <si>
    <t>PPD 7</t>
  </si>
  <si>
    <t>mikulášský prodej</t>
  </si>
  <si>
    <t>školní knihovna</t>
  </si>
  <si>
    <t>9/2019</t>
  </si>
  <si>
    <t>VPD 19</t>
  </si>
  <si>
    <t>občerstvení na pasování čtenářů</t>
  </si>
  <si>
    <t>zůstatek ze října 2019</t>
  </si>
  <si>
    <t>zůstatek ze září 2019</t>
  </si>
  <si>
    <t>zůstatek ze srpna 2019</t>
  </si>
  <si>
    <t>zůstatek z července 2019</t>
  </si>
  <si>
    <t>keramika dospělí - prodej adventních výrobků</t>
  </si>
  <si>
    <t>PPD 8</t>
  </si>
  <si>
    <t>dobrovolné vstupné - šk. Akademie</t>
  </si>
  <si>
    <t>VPD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</si>
</sst>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horizontal="center" vertical="center" wrapText="1" shrinkToFit="1"/>
    </xf>
    <xf numFmtId="8" fontId="0" fillId="0" borderId="11" xfId="0" applyNumberFormat="1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8" fontId="0" fillId="0" borderId="13" xfId="0" applyNumberFormat="1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8" fontId="0" fillId="0" borderId="12" xfId="0" applyNumberFormat="1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14" fontId="0" fillId="0" borderId="18" xfId="0" applyNumberForma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19" xfId="0" applyBorder="1" applyAlignment="1">
      <alignment horizontal="center" vertical="center" wrapText="1" shrinkToFit="1"/>
    </xf>
    <xf numFmtId="14" fontId="0" fillId="0" borderId="9" xfId="0" applyNumberForma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24" xfId="0" applyBorder="1" applyAlignment="1">
      <alignment horizontal="center" vertical="center" wrapText="1" shrinkToFit="1"/>
    </xf>
    <xf numFmtId="8" fontId="0" fillId="0" borderId="14" xfId="0" applyNumberForma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164" fontId="0" fillId="0" borderId="2" xfId="0" applyNumberFormat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wrapText="1" shrinkToFit="1"/>
    </xf>
    <xf numFmtId="2" fontId="0" fillId="0" borderId="2" xfId="0" applyNumberFormat="1" applyBorder="1" applyAlignment="1">
      <alignment horizontal="center" vertical="center" wrapText="1" shrinkToFit="1"/>
    </xf>
    <xf numFmtId="2" fontId="0" fillId="0" borderId="1" xfId="0" applyNumberFormat="1" applyBorder="1" applyAlignment="1">
      <alignment horizontal="center" vertical="center" wrapText="1" shrinkToFit="1"/>
    </xf>
    <xf numFmtId="14" fontId="0" fillId="2" borderId="9" xfId="0" applyNumberFormat="1" applyFill="1" applyBorder="1" applyAlignment="1">
      <alignment horizontal="center" vertical="center" wrapText="1" shrinkToFit="1"/>
    </xf>
    <xf numFmtId="49" fontId="0" fillId="2" borderId="1" xfId="0" applyNumberFormat="1" applyFill="1" applyBorder="1" applyAlignment="1">
      <alignment horizontal="center" vertical="center" wrapText="1" shrinkToFit="1"/>
    </xf>
    <xf numFmtId="0" fontId="0" fillId="2" borderId="4" xfId="0" applyFill="1" applyBorder="1" applyAlignment="1">
      <alignment horizontal="center" vertical="center" wrapText="1" shrinkToFit="1"/>
    </xf>
    <xf numFmtId="0" fontId="0" fillId="2" borderId="9" xfId="0" applyFill="1" applyBorder="1" applyAlignment="1">
      <alignment horizontal="center" vertical="center" wrapText="1" shrinkToFit="1"/>
    </xf>
    <xf numFmtId="164" fontId="0" fillId="2" borderId="1" xfId="0" applyNumberFormat="1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wrapText="1" shrinkToFit="1"/>
    </xf>
    <xf numFmtId="8" fontId="0" fillId="2" borderId="14" xfId="0" applyNumberFormat="1" applyFill="1" applyBorder="1" applyAlignment="1">
      <alignment horizontal="center" vertical="center" wrapText="1" shrinkToFit="1"/>
    </xf>
    <xf numFmtId="164" fontId="0" fillId="0" borderId="18" xfId="0" applyNumberFormat="1" applyBorder="1" applyAlignment="1">
      <alignment horizontal="center" vertical="center" wrapText="1" shrinkToFit="1"/>
    </xf>
    <xf numFmtId="164" fontId="0" fillId="0" borderId="9" xfId="0" applyNumberFormat="1" applyBorder="1" applyAlignment="1">
      <alignment horizontal="center" vertical="center" wrapText="1" shrinkToFit="1"/>
    </xf>
    <xf numFmtId="164" fontId="0" fillId="2" borderId="9" xfId="0" applyNumberFormat="1" applyFill="1" applyBorder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 shrinkToFit="1"/>
    </xf>
    <xf numFmtId="0" fontId="0" fillId="0" borderId="0" xfId="0" applyFill="1"/>
    <xf numFmtId="164" fontId="0" fillId="2" borderId="3" xfId="0" applyNumberFormat="1" applyFill="1" applyBorder="1" applyAlignment="1">
      <alignment horizontal="center" vertical="center" wrapText="1" shrinkToFit="1"/>
    </xf>
    <xf numFmtId="14" fontId="0" fillId="0" borderId="0" xfId="0" applyNumberFormat="1" applyBorder="1" applyAlignment="1">
      <alignment horizontal="center" vertical="center" wrapText="1" shrinkToFit="1"/>
    </xf>
    <xf numFmtId="49" fontId="0" fillId="0" borderId="0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164" fontId="0" fillId="0" borderId="0" xfId="0" applyNumberFormat="1" applyBorder="1" applyAlignment="1">
      <alignment horizontal="center" vertical="center" wrapText="1" shrinkToFit="1"/>
    </xf>
    <xf numFmtId="2" fontId="0" fillId="0" borderId="0" xfId="0" applyNumberFormat="1" applyBorder="1" applyAlignment="1">
      <alignment horizontal="center" vertical="center" wrapText="1" shrinkToFit="1"/>
    </xf>
    <xf numFmtId="8" fontId="0" fillId="0" borderId="0" xfId="0" applyNumberFormat="1" applyBorder="1" applyAlignment="1">
      <alignment horizontal="center" vertical="center" wrapText="1" shrinkToFit="1"/>
    </xf>
    <xf numFmtId="14" fontId="0" fillId="0" borderId="0" xfId="0" applyNumberFormat="1" applyFill="1" applyBorder="1" applyAlignment="1">
      <alignment horizontal="center" vertical="center" wrapText="1" shrinkToFit="1"/>
    </xf>
    <xf numFmtId="49" fontId="0" fillId="0" borderId="0" xfId="0" applyNumberFormat="1" applyFill="1" applyBorder="1" applyAlignment="1">
      <alignment horizontal="center" vertical="center" wrapText="1" shrinkToFit="1"/>
    </xf>
    <xf numFmtId="0" fontId="0" fillId="0" borderId="0" xfId="0" applyFill="1" applyBorder="1" applyAlignment="1">
      <alignment horizontal="center" vertical="center" wrapText="1" shrinkToFit="1"/>
    </xf>
    <xf numFmtId="164" fontId="0" fillId="0" borderId="0" xfId="0" applyNumberFormat="1" applyFill="1" applyBorder="1" applyAlignment="1">
      <alignment horizontal="center" vertical="center" wrapText="1" shrinkToFit="1"/>
    </xf>
    <xf numFmtId="2" fontId="0" fillId="0" borderId="0" xfId="0" applyNumberFormat="1" applyFill="1" applyBorder="1" applyAlignment="1">
      <alignment horizontal="center" vertical="center" wrapText="1" shrinkToFit="1"/>
    </xf>
    <xf numFmtId="8" fontId="0" fillId="0" borderId="0" xfId="0" applyNumberFormat="1" applyFill="1" applyBorder="1" applyAlignment="1">
      <alignment horizontal="center" vertical="center" wrapText="1" shrinkToFit="1"/>
    </xf>
    <xf numFmtId="14" fontId="0" fillId="2" borderId="1" xfId="0" applyNumberForma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  <xf numFmtId="14" fontId="0" fillId="0" borderId="32" xfId="0" applyNumberFormat="1" applyBorder="1" applyAlignment="1">
      <alignment horizontal="center" vertical="center" wrapText="1" shrinkToFit="1"/>
    </xf>
    <xf numFmtId="0" fontId="0" fillId="0" borderId="33" xfId="0" applyBorder="1" applyAlignment="1">
      <alignment horizontal="center" vertical="center" wrapText="1" shrinkToFit="1"/>
    </xf>
    <xf numFmtId="0" fontId="0" fillId="0" borderId="30" xfId="0" applyBorder="1" applyAlignment="1">
      <alignment horizontal="center" vertical="center" wrapText="1" shrinkToFit="1"/>
    </xf>
    <xf numFmtId="8" fontId="0" fillId="0" borderId="27" xfId="0" applyNumberFormat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  <xf numFmtId="8" fontId="0" fillId="0" borderId="28" xfId="0" applyNumberFormat="1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164" fontId="0" fillId="0" borderId="3" xfId="0" applyNumberFormat="1" applyBorder="1" applyAlignment="1">
      <alignment horizontal="center" vertical="center" wrapText="1" shrinkToFit="1"/>
    </xf>
    <xf numFmtId="8" fontId="0" fillId="2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Border="1" applyAlignment="1">
      <alignment horizontal="center" vertical="center" shrinkToFit="1"/>
    </xf>
    <xf numFmtId="164" fontId="0" fillId="0" borderId="19" xfId="0" applyNumberFormat="1" applyBorder="1" applyAlignment="1">
      <alignment horizontal="center" vertical="center" wrapText="1" shrinkToFit="1"/>
    </xf>
    <xf numFmtId="164" fontId="0" fillId="0" borderId="14" xfId="0" applyNumberFormat="1" applyBorder="1" applyAlignment="1">
      <alignment horizontal="center" vertical="center" wrapText="1" shrinkToFit="1"/>
    </xf>
    <xf numFmtId="164" fontId="0" fillId="2" borderId="10" xfId="0" applyNumberFormat="1" applyFill="1" applyBorder="1" applyAlignment="1">
      <alignment horizontal="center" vertical="center" wrapText="1" shrinkToFit="1"/>
    </xf>
    <xf numFmtId="164" fontId="0" fillId="2" borderId="14" xfId="0" applyNumberFormat="1" applyFill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shrinkToFit="1"/>
    </xf>
    <xf numFmtId="164" fontId="0" fillId="0" borderId="10" xfId="0" applyNumberFormat="1" applyBorder="1" applyAlignment="1">
      <alignment horizontal="center" vertical="center" wrapText="1" shrinkToFit="1"/>
    </xf>
    <xf numFmtId="8" fontId="0" fillId="0" borderId="18" xfId="0" applyNumberFormat="1" applyBorder="1" applyAlignment="1">
      <alignment horizontal="center" vertical="center" wrapText="1" shrinkToFit="1"/>
    </xf>
    <xf numFmtId="8" fontId="0" fillId="0" borderId="3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8" fontId="0" fillId="0" borderId="5" xfId="0" applyNumberFormat="1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8" fontId="0" fillId="0" borderId="10" xfId="0" applyNumberForma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wrapText="1" shrinkToFit="1"/>
    </xf>
    <xf numFmtId="8" fontId="0" fillId="0" borderId="19" xfId="0" applyNumberFormat="1" applyBorder="1" applyAlignment="1">
      <alignment horizontal="center" vertical="center" wrapText="1" shrinkToFit="1"/>
    </xf>
    <xf numFmtId="8" fontId="0" fillId="0" borderId="2" xfId="0" applyNumberFormat="1" applyBorder="1" applyAlignment="1">
      <alignment horizontal="center" vertical="center" wrapText="1" shrinkToFit="1"/>
    </xf>
    <xf numFmtId="14" fontId="0" fillId="2" borderId="36" xfId="0" applyNumberFormat="1" applyFill="1" applyBorder="1" applyAlignment="1">
      <alignment horizontal="center" vertical="center" wrapText="1" shrinkToFit="1"/>
    </xf>
    <xf numFmtId="49" fontId="0" fillId="2" borderId="37" xfId="0" applyNumberFormat="1" applyFill="1" applyBorder="1" applyAlignment="1">
      <alignment horizontal="center" vertical="center" wrapText="1" shrinkToFit="1"/>
    </xf>
    <xf numFmtId="0" fontId="0" fillId="2" borderId="38" xfId="0" applyFill="1" applyBorder="1" applyAlignment="1">
      <alignment horizontal="center" vertical="center" wrapText="1" shrinkToFit="1"/>
    </xf>
    <xf numFmtId="164" fontId="0" fillId="2" borderId="36" xfId="0" applyNumberFormat="1" applyFill="1" applyBorder="1" applyAlignment="1">
      <alignment horizontal="center" vertical="center" wrapText="1" shrinkToFit="1"/>
    </xf>
    <xf numFmtId="164" fontId="0" fillId="2" borderId="37" xfId="0" applyNumberFormat="1" applyFill="1" applyBorder="1" applyAlignment="1">
      <alignment horizontal="center" vertical="center" wrapText="1" shrinkToFit="1"/>
    </xf>
    <xf numFmtId="164" fontId="0" fillId="2" borderId="38" xfId="0" applyNumberFormat="1" applyFill="1" applyBorder="1" applyAlignment="1">
      <alignment horizontal="center" vertical="center" wrapText="1" shrinkToFit="1"/>
    </xf>
    <xf numFmtId="8" fontId="0" fillId="2" borderId="36" xfId="0" applyNumberFormat="1" applyFill="1" applyBorder="1" applyAlignment="1">
      <alignment horizontal="center" vertical="center" wrapText="1" shrinkToFit="1"/>
    </xf>
    <xf numFmtId="8" fontId="0" fillId="2" borderId="39" xfId="0" applyNumberFormat="1" applyFill="1" applyBorder="1" applyAlignment="1">
      <alignment horizontal="center" vertical="center" wrapText="1" shrinkToFit="1"/>
    </xf>
    <xf numFmtId="164" fontId="0" fillId="0" borderId="0" xfId="0" applyNumberFormat="1"/>
    <xf numFmtId="164" fontId="0" fillId="0" borderId="5" xfId="0" applyNumberFormat="1" applyBorder="1" applyAlignment="1">
      <alignment horizontal="center" vertical="center" wrapText="1" shrinkToFit="1"/>
    </xf>
    <xf numFmtId="164" fontId="0" fillId="0" borderId="1" xfId="0" applyNumberFormat="1" applyBorder="1"/>
    <xf numFmtId="0" fontId="0" fillId="0" borderId="40" xfId="0" applyBorder="1" applyAlignment="1">
      <alignment horizontal="center" vertical="center" wrapText="1" shrinkToFit="1"/>
    </xf>
    <xf numFmtId="164" fontId="0" fillId="2" borderId="5" xfId="0" applyNumberFormat="1" applyFill="1" applyBorder="1" applyAlignment="1">
      <alignment horizontal="center" vertical="center" wrapText="1" shrinkToFit="1"/>
    </xf>
    <xf numFmtId="164" fontId="0" fillId="2" borderId="4" xfId="0" applyNumberFormat="1" applyFill="1" applyBorder="1" applyAlignment="1">
      <alignment horizontal="center" vertical="center" wrapText="1" shrinkToFit="1"/>
    </xf>
    <xf numFmtId="164" fontId="0" fillId="2" borderId="19" xfId="0" applyNumberFormat="1" applyFill="1" applyBorder="1" applyAlignment="1">
      <alignment horizontal="center" vertical="center" wrapText="1" shrinkToFit="1"/>
    </xf>
    <xf numFmtId="14" fontId="2" fillId="0" borderId="18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164" fontId="2" fillId="0" borderId="18" xfId="0" applyNumberFormat="1" applyFont="1" applyBorder="1" applyAlignment="1">
      <alignment horizontal="center" vertical="center" wrapText="1" shrinkToFit="1"/>
    </xf>
    <xf numFmtId="164" fontId="2" fillId="0" borderId="19" xfId="0" applyNumberFormat="1" applyFont="1" applyBorder="1" applyAlignment="1">
      <alignment horizontal="center" vertical="center" wrapText="1" shrinkToFit="1"/>
    </xf>
    <xf numFmtId="164" fontId="2" fillId="0" borderId="2" xfId="0" applyNumberFormat="1" applyFont="1" applyBorder="1" applyAlignment="1">
      <alignment horizontal="center" vertical="center" wrapText="1" shrinkToFit="1"/>
    </xf>
    <xf numFmtId="164" fontId="2" fillId="0" borderId="3" xfId="0" applyNumberFormat="1" applyFont="1" applyBorder="1" applyAlignment="1">
      <alignment horizontal="center" vertical="center" wrapText="1" shrinkToFit="1"/>
    </xf>
    <xf numFmtId="14" fontId="2" fillId="0" borderId="9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wrapText="1" shrinkToFit="1"/>
    </xf>
    <xf numFmtId="44" fontId="0" fillId="2" borderId="5" xfId="0" applyNumberFormat="1" applyFill="1" applyBorder="1" applyAlignment="1">
      <alignment horizontal="center" vertical="center" wrapText="1" shrinkToFit="1"/>
    </xf>
    <xf numFmtId="44" fontId="0" fillId="0" borderId="1" xfId="0" applyNumberFormat="1" applyBorder="1" applyAlignment="1">
      <alignment horizontal="center" vertical="center" wrapText="1" shrinkToFit="1"/>
    </xf>
    <xf numFmtId="44" fontId="0" fillId="0" borderId="2" xfId="0" applyNumberFormat="1" applyBorder="1" applyAlignment="1">
      <alignment horizontal="center" vertical="center" wrapText="1" shrinkToFit="1"/>
    </xf>
    <xf numFmtId="44" fontId="0" fillId="0" borderId="18" xfId="0" applyNumberFormat="1" applyBorder="1" applyAlignment="1">
      <alignment horizontal="center" vertical="center" wrapText="1" shrinkToFit="1"/>
    </xf>
    <xf numFmtId="44" fontId="0" fillId="0" borderId="14" xfId="0" applyNumberFormat="1" applyBorder="1" applyAlignment="1">
      <alignment horizontal="center" vertical="center" wrapText="1" shrinkToFit="1"/>
    </xf>
    <xf numFmtId="44" fontId="0" fillId="0" borderId="19" xfId="0" applyNumberFormat="1" applyBorder="1" applyAlignment="1">
      <alignment horizontal="center" vertical="center" wrapText="1" shrinkToFit="1"/>
    </xf>
    <xf numFmtId="44" fontId="0" fillId="0" borderId="1" xfId="0" applyNumberFormat="1" applyBorder="1"/>
    <xf numFmtId="44" fontId="0" fillId="0" borderId="0" xfId="0" applyNumberFormat="1"/>
    <xf numFmtId="44" fontId="0" fillId="0" borderId="0" xfId="0" applyNumberFormat="1" applyBorder="1" applyAlignment="1">
      <alignment horizontal="center" vertical="center" wrapText="1" shrinkToFit="1"/>
    </xf>
    <xf numFmtId="44" fontId="0" fillId="2" borderId="9" xfId="0" applyNumberFormat="1" applyFill="1" applyBorder="1" applyAlignment="1">
      <alignment horizontal="center" vertical="center" wrapText="1" shrinkToFit="1"/>
    </xf>
    <xf numFmtId="44" fontId="0" fillId="2" borderId="1" xfId="0" applyNumberFormat="1" applyFill="1" applyBorder="1" applyAlignment="1">
      <alignment horizontal="center" vertical="center" wrapText="1" shrinkToFit="1"/>
    </xf>
    <xf numFmtId="44" fontId="0" fillId="2" borderId="10" xfId="0" applyNumberFormat="1" applyFill="1" applyBorder="1" applyAlignment="1">
      <alignment horizontal="center" vertical="center" wrapText="1" shrinkToFit="1"/>
    </xf>
    <xf numFmtId="3" fontId="0" fillId="0" borderId="5" xfId="0" applyNumberFormat="1" applyBorder="1"/>
    <xf numFmtId="0" fontId="2" fillId="0" borderId="4" xfId="0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wrapText="1" shrinkToFit="1"/>
    </xf>
    <xf numFmtId="164" fontId="2" fillId="0" borderId="10" xfId="0" applyNumberFormat="1" applyFont="1" applyBorder="1" applyAlignment="1">
      <alignment horizontal="center" vertical="center" wrapText="1" shrinkToFit="1"/>
    </xf>
    <xf numFmtId="164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 shrinkToFit="1"/>
    </xf>
    <xf numFmtId="0" fontId="2" fillId="0" borderId="0" xfId="0" applyFont="1"/>
    <xf numFmtId="44" fontId="0" fillId="0" borderId="29" xfId="0" applyNumberFormat="1" applyBorder="1" applyAlignment="1">
      <alignment horizontal="center" vertical="center" wrapText="1" shrinkToFit="1"/>
    </xf>
    <xf numFmtId="44" fontId="0" fillId="0" borderId="10" xfId="0" applyNumberFormat="1" applyBorder="1" applyAlignment="1">
      <alignment horizontal="center" vertical="center" wrapText="1" shrinkToFit="1"/>
    </xf>
    <xf numFmtId="44" fontId="0" fillId="2" borderId="19" xfId="0" applyNumberFormat="1" applyFill="1" applyBorder="1" applyAlignment="1">
      <alignment horizontal="center" vertical="center" wrapText="1" shrinkToFit="1"/>
    </xf>
    <xf numFmtId="44" fontId="0" fillId="0" borderId="3" xfId="0" applyNumberFormat="1" applyBorder="1" applyAlignment="1">
      <alignment horizontal="center" vertical="center" wrapText="1" shrinkToFit="1"/>
    </xf>
    <xf numFmtId="44" fontId="0" fillId="2" borderId="3" xfId="0" applyNumberFormat="1" applyFill="1" applyBorder="1" applyAlignment="1">
      <alignment horizontal="center" vertical="center" wrapText="1" shrinkToFit="1"/>
    </xf>
    <xf numFmtId="44" fontId="0" fillId="2" borderId="14" xfId="0" applyNumberFormat="1" applyFill="1" applyBorder="1" applyAlignment="1">
      <alignment horizontal="center" vertical="center" wrapText="1" shrinkToFit="1"/>
    </xf>
    <xf numFmtId="14" fontId="0" fillId="0" borderId="18" xfId="0" applyNumberFormat="1" applyFill="1" applyBorder="1" applyAlignment="1">
      <alignment horizontal="center" vertical="center" wrapText="1" shrinkToFit="1"/>
    </xf>
    <xf numFmtId="49" fontId="0" fillId="0" borderId="2" xfId="0" applyNumberFormat="1" applyFill="1" applyBorder="1" applyAlignment="1">
      <alignment horizontal="center" vertical="center" wrapText="1" shrinkToFit="1"/>
    </xf>
    <xf numFmtId="0" fontId="0" fillId="0" borderId="3" xfId="0" applyFill="1" applyBorder="1" applyAlignment="1">
      <alignment horizontal="center" vertical="center" wrapText="1" shrinkToFit="1"/>
    </xf>
    <xf numFmtId="164" fontId="0" fillId="0" borderId="18" xfId="0" applyNumberFormat="1" applyFill="1" applyBorder="1" applyAlignment="1">
      <alignment horizontal="center" vertical="center" wrapText="1" shrinkToFit="1"/>
    </xf>
    <xf numFmtId="164" fontId="0" fillId="0" borderId="1" xfId="0" applyNumberFormat="1" applyFill="1" applyBorder="1"/>
    <xf numFmtId="164" fontId="0" fillId="0" borderId="2" xfId="0" applyNumberFormat="1" applyFill="1" applyBorder="1" applyAlignment="1">
      <alignment horizontal="center" vertical="center" wrapText="1" shrinkToFit="1"/>
    </xf>
    <xf numFmtId="164" fontId="0" fillId="0" borderId="3" xfId="0" applyNumberForma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9" xfId="0" applyFill="1" applyBorder="1" applyAlignment="1">
      <alignment horizontal="center" vertical="center" wrapText="1" shrinkToFit="1"/>
    </xf>
    <xf numFmtId="8" fontId="0" fillId="0" borderId="14" xfId="0" applyNumberFormat="1" applyFill="1" applyBorder="1" applyAlignment="1">
      <alignment horizontal="center" vertical="center" wrapText="1" shrinkToFit="1"/>
    </xf>
    <xf numFmtId="164" fontId="2" fillId="0" borderId="1" xfId="0" applyNumberFormat="1" applyFont="1" applyBorder="1"/>
    <xf numFmtId="164" fontId="2" fillId="0" borderId="5" xfId="0" applyNumberFormat="1" applyFont="1" applyBorder="1" applyAlignment="1">
      <alignment horizontal="center" vertical="center" wrapText="1" shrinkToFit="1"/>
    </xf>
    <xf numFmtId="14" fontId="0" fillId="0" borderId="9" xfId="0" applyNumberFormat="1" applyFill="1" applyBorder="1" applyAlignment="1">
      <alignment horizontal="center" vertical="center" wrapText="1" shrinkToFit="1"/>
    </xf>
    <xf numFmtId="0" fontId="0" fillId="0" borderId="10" xfId="0" applyFill="1" applyBorder="1" applyAlignment="1">
      <alignment horizontal="center" vertical="center" wrapText="1" shrinkToFit="1"/>
    </xf>
    <xf numFmtId="8" fontId="0" fillId="0" borderId="9" xfId="0" applyNumberFormat="1" applyFill="1" applyBorder="1" applyAlignment="1">
      <alignment horizontal="center" vertical="center" wrapText="1" shrinkToFit="1"/>
    </xf>
    <xf numFmtId="164" fontId="0" fillId="0" borderId="1" xfId="0" applyNumberFormat="1" applyFill="1" applyBorder="1" applyAlignment="1">
      <alignment horizontal="center" vertical="center" wrapText="1" shrinkToFit="1"/>
    </xf>
    <xf numFmtId="8" fontId="0" fillId="0" borderId="10" xfId="0" applyNumberFormat="1" applyFill="1" applyBorder="1" applyAlignment="1">
      <alignment horizontal="center" vertical="center" wrapText="1" shrinkToFit="1"/>
    </xf>
    <xf numFmtId="0" fontId="0" fillId="0" borderId="9" xfId="0" applyFill="1" applyBorder="1" applyAlignment="1">
      <alignment horizontal="center" vertical="center" wrapText="1" shrinkToFit="1"/>
    </xf>
    <xf numFmtId="8" fontId="0" fillId="0" borderId="1" xfId="0" applyNumberFormat="1" applyFill="1" applyBorder="1" applyAlignment="1">
      <alignment horizontal="center" vertical="center" wrapText="1" shrinkToFit="1"/>
    </xf>
    <xf numFmtId="8" fontId="0" fillId="0" borderId="5" xfId="0" applyNumberFormat="1" applyFill="1" applyBorder="1" applyAlignment="1">
      <alignment horizontal="center" vertical="center" wrapText="1" shrinkToFit="1"/>
    </xf>
    <xf numFmtId="14" fontId="0" fillId="3" borderId="18" xfId="0" applyNumberFormat="1" applyFill="1" applyBorder="1" applyAlignment="1">
      <alignment horizontal="center" vertical="center" wrapText="1" shrinkToFit="1"/>
    </xf>
    <xf numFmtId="49" fontId="0" fillId="3" borderId="2" xfId="0" applyNumberFormat="1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164" fontId="0" fillId="3" borderId="18" xfId="0" applyNumberFormat="1" applyFill="1" applyBorder="1" applyAlignment="1">
      <alignment horizontal="center" vertical="center" wrapText="1" shrinkToFit="1"/>
    </xf>
    <xf numFmtId="2" fontId="0" fillId="3" borderId="2" xfId="0" applyNumberFormat="1" applyFill="1" applyBorder="1" applyAlignment="1">
      <alignment horizontal="center" vertical="center" wrapText="1" shrinkToFit="1"/>
    </xf>
    <xf numFmtId="164" fontId="0" fillId="3" borderId="19" xfId="0" applyNumberFormat="1" applyFill="1" applyBorder="1" applyAlignment="1">
      <alignment horizontal="center" vertical="center" wrapText="1" shrinkToFit="1"/>
    </xf>
    <xf numFmtId="164" fontId="0" fillId="3" borderId="2" xfId="0" applyNumberFormat="1" applyFill="1" applyBorder="1" applyAlignment="1">
      <alignment horizontal="center" vertical="center" wrapText="1" shrinkToFit="1"/>
    </xf>
    <xf numFmtId="164" fontId="0" fillId="3" borderId="3" xfId="0" applyNumberFormat="1" applyFill="1" applyBorder="1" applyAlignment="1">
      <alignment horizontal="center" vertical="center" wrapText="1" shrinkToFit="1"/>
    </xf>
    <xf numFmtId="0" fontId="0" fillId="3" borderId="18" xfId="0" applyFill="1" applyBorder="1" applyAlignment="1">
      <alignment horizontal="center" vertical="center" wrapText="1" shrinkToFit="1"/>
    </xf>
    <xf numFmtId="0" fontId="0" fillId="3" borderId="19" xfId="0" applyFill="1" applyBorder="1" applyAlignment="1">
      <alignment horizontal="center" vertical="center" wrapText="1" shrinkToFit="1"/>
    </xf>
    <xf numFmtId="8" fontId="0" fillId="3" borderId="14" xfId="0" applyNumberFormat="1" applyFill="1" applyBorder="1" applyAlignment="1">
      <alignment horizontal="center" vertical="center" wrapText="1" shrinkToFit="1"/>
    </xf>
    <xf numFmtId="0" fontId="0" fillId="3" borderId="0" xfId="0" applyFill="1"/>
    <xf numFmtId="14" fontId="2" fillId="3" borderId="18" xfId="0" applyNumberFormat="1" applyFont="1" applyFill="1" applyBorder="1" applyAlignment="1">
      <alignment horizontal="center" vertical="center" wrapText="1" shrinkToFit="1"/>
    </xf>
    <xf numFmtId="49" fontId="2" fillId="3" borderId="2" xfId="0" applyNumberFormat="1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164" fontId="2" fillId="3" borderId="9" xfId="0" applyNumberFormat="1" applyFont="1" applyFill="1" applyBorder="1" applyAlignment="1">
      <alignment horizontal="center" vertical="center" wrapText="1" shrinkToFit="1"/>
    </xf>
    <xf numFmtId="164" fontId="2" fillId="3" borderId="1" xfId="0" applyNumberFormat="1" applyFont="1" applyFill="1" applyBorder="1" applyAlignment="1">
      <alignment horizontal="center" vertical="center" wrapText="1" shrinkToFit="1"/>
    </xf>
    <xf numFmtId="164" fontId="2" fillId="3" borderId="19" xfId="0" applyNumberFormat="1" applyFont="1" applyFill="1" applyBorder="1" applyAlignment="1">
      <alignment horizontal="center" vertical="center" wrapText="1" shrinkToFit="1"/>
    </xf>
    <xf numFmtId="164" fontId="2" fillId="3" borderId="3" xfId="0" applyNumberFormat="1" applyFont="1" applyFill="1" applyBorder="1" applyAlignment="1">
      <alignment horizontal="center" vertical="center" wrapText="1" shrinkToFit="1"/>
    </xf>
    <xf numFmtId="164" fontId="2" fillId="3" borderId="10" xfId="0" applyNumberFormat="1" applyFont="1" applyFill="1" applyBorder="1" applyAlignment="1">
      <alignment horizontal="center" vertical="center" wrapText="1" shrinkToFit="1"/>
    </xf>
    <xf numFmtId="164" fontId="2" fillId="3" borderId="1" xfId="0" applyNumberFormat="1" applyFont="1" applyFill="1" applyBorder="1" applyAlignment="1">
      <alignment horizontal="center" vertical="center" shrinkToFit="1"/>
    </xf>
    <xf numFmtId="0" fontId="2" fillId="3" borderId="0" xfId="0" applyFont="1" applyFill="1" applyAlignment="1">
      <alignment horizontal="center" vertical="center" wrapText="1" shrinkToFit="1"/>
    </xf>
    <xf numFmtId="0" fontId="2" fillId="3" borderId="0" xfId="0" applyFont="1" applyFill="1"/>
    <xf numFmtId="14" fontId="0" fillId="3" borderId="32" xfId="0" applyNumberFormat="1" applyFill="1" applyBorder="1" applyAlignment="1">
      <alignment horizontal="center" vertical="center" wrapText="1" shrinkToFit="1"/>
    </xf>
    <xf numFmtId="0" fontId="0" fillId="3" borderId="33" xfId="0" applyFill="1" applyBorder="1" applyAlignment="1">
      <alignment horizontal="center" vertical="center" wrapText="1" shrinkToFit="1"/>
    </xf>
    <xf numFmtId="0" fontId="0" fillId="3" borderId="30" xfId="0" applyFill="1" applyBorder="1" applyAlignment="1">
      <alignment horizontal="center" vertical="center" wrapText="1" shrinkToFit="1"/>
    </xf>
    <xf numFmtId="8" fontId="0" fillId="3" borderId="27" xfId="0" applyNumberFormat="1" applyFill="1" applyBorder="1" applyAlignment="1">
      <alignment horizontal="center" vertical="center" wrapText="1" shrinkToFit="1"/>
    </xf>
    <xf numFmtId="0" fontId="0" fillId="3" borderId="28" xfId="0" applyFill="1" applyBorder="1" applyAlignment="1">
      <alignment horizontal="center" vertical="center" wrapText="1" shrinkToFit="1"/>
    </xf>
    <xf numFmtId="44" fontId="0" fillId="3" borderId="29" xfId="0" applyNumberFormat="1" applyFill="1" applyBorder="1" applyAlignment="1">
      <alignment horizontal="center" vertical="center" wrapText="1" shrinkToFit="1"/>
    </xf>
    <xf numFmtId="0" fontId="0" fillId="3" borderId="27" xfId="0" applyFill="1" applyBorder="1" applyAlignment="1">
      <alignment horizontal="center" vertical="center" wrapText="1" shrinkToFit="1"/>
    </xf>
    <xf numFmtId="8" fontId="0" fillId="3" borderId="28" xfId="0" applyNumberFormat="1" applyFill="1" applyBorder="1" applyAlignment="1">
      <alignment horizontal="center" vertical="center" wrapText="1" shrinkToFit="1"/>
    </xf>
    <xf numFmtId="0" fontId="0" fillId="3" borderId="31" xfId="0" applyFill="1" applyBorder="1" applyAlignment="1">
      <alignment horizontal="center" vertical="center" wrapText="1" shrinkToFit="1"/>
    </xf>
    <xf numFmtId="44" fontId="0" fillId="3" borderId="0" xfId="0" applyNumberFormat="1" applyFill="1" applyBorder="1" applyAlignment="1">
      <alignment horizontal="center" vertical="center" wrapText="1" shrinkToFit="1"/>
    </xf>
    <xf numFmtId="164" fontId="0" fillId="3" borderId="1" xfId="0" applyNumberFormat="1" applyFill="1" applyBorder="1" applyAlignment="1">
      <alignment horizontal="center" vertical="center" shrinkToFit="1"/>
    </xf>
    <xf numFmtId="0" fontId="0" fillId="3" borderId="0" xfId="0" applyFill="1" applyAlignment="1">
      <alignment horizontal="center" vertical="center" wrapText="1" shrinkToFit="1"/>
    </xf>
    <xf numFmtId="164" fontId="0" fillId="0" borderId="10" xfId="0" applyNumberFormat="1" applyFill="1" applyBorder="1" applyAlignment="1">
      <alignment horizontal="center" vertical="center" wrapText="1" shrinkToFit="1"/>
    </xf>
    <xf numFmtId="164" fontId="0" fillId="0" borderId="30" xfId="0" applyNumberFormat="1" applyBorder="1" applyAlignment="1">
      <alignment horizontal="center" vertical="center" wrapText="1" shrinkToFit="1"/>
    </xf>
    <xf numFmtId="164" fontId="0" fillId="3" borderId="30" xfId="0" applyNumberFormat="1" applyFill="1" applyBorder="1" applyAlignment="1">
      <alignment horizontal="center" vertical="center" wrapText="1" shrinkToFit="1"/>
    </xf>
    <xf numFmtId="164" fontId="0" fillId="0" borderId="14" xfId="0" applyNumberForma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17" xfId="0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0" fontId="0" fillId="0" borderId="21" xfId="0" applyBorder="1" applyAlignment="1">
      <alignment horizontal="center" vertical="center" wrapText="1" shrinkToFit="1"/>
    </xf>
    <xf numFmtId="14" fontId="0" fillId="0" borderId="15" xfId="0" applyNumberFormat="1" applyBorder="1" applyAlignment="1">
      <alignment horizontal="center" vertical="center" wrapText="1" shrinkToFit="1"/>
    </xf>
    <xf numFmtId="14" fontId="0" fillId="0" borderId="20" xfId="0" applyNumberFormat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 wrapText="1" shrinkToFit="1"/>
    </xf>
    <xf numFmtId="0" fontId="0" fillId="0" borderId="34" xfId="0" applyBorder="1" applyAlignment="1">
      <alignment horizontal="center" vertical="center" wrapText="1" shrinkToFit="1"/>
    </xf>
    <xf numFmtId="0" fontId="0" fillId="0" borderId="41" xfId="0" applyBorder="1" applyAlignment="1">
      <alignment horizontal="center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7"/>
  <sheetViews>
    <sheetView workbookViewId="0">
      <selection activeCell="J8" sqref="J8"/>
    </sheetView>
  </sheetViews>
  <sheetFormatPr defaultRowHeight="14.4" x14ac:dyDescent="0.3"/>
  <cols>
    <col min="1" max="1" width="12.6640625" customWidth="1"/>
    <col min="2" max="2" width="9.6640625" customWidth="1"/>
    <col min="3" max="3" width="38.33203125" customWidth="1"/>
    <col min="4" max="12" width="12.6640625" customWidth="1"/>
  </cols>
  <sheetData>
    <row r="1" spans="1:13" x14ac:dyDescent="0.3">
      <c r="A1" s="187" t="s">
        <v>28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42.7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61"/>
    </row>
    <row r="3" spans="1:13" ht="27" customHeight="1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  <c r="M3" s="1"/>
    </row>
    <row r="4" spans="1:13" ht="24.75" customHeight="1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  <c r="M4" s="1"/>
    </row>
    <row r="5" spans="1:13" ht="15" customHeight="1" x14ac:dyDescent="0.3">
      <c r="A5" s="8">
        <v>43466</v>
      </c>
      <c r="B5" s="18"/>
      <c r="C5" s="9" t="s">
        <v>26</v>
      </c>
      <c r="D5" s="31"/>
      <c r="E5" s="20"/>
      <c r="F5" s="62">
        <v>20662</v>
      </c>
      <c r="G5" s="31"/>
      <c r="H5" s="20"/>
      <c r="I5" s="59">
        <v>59401.59</v>
      </c>
      <c r="J5" s="31"/>
      <c r="K5" s="62"/>
      <c r="L5" s="61">
        <f>F5+I5</f>
        <v>80063.59</v>
      </c>
      <c r="M5" s="1"/>
    </row>
    <row r="6" spans="1:13" ht="15" customHeight="1" x14ac:dyDescent="0.3">
      <c r="A6" s="8">
        <v>43466</v>
      </c>
      <c r="B6" s="18" t="s">
        <v>76</v>
      </c>
      <c r="C6" s="9" t="s">
        <v>77</v>
      </c>
      <c r="D6" s="31">
        <v>11640</v>
      </c>
      <c r="E6" s="20"/>
      <c r="F6" s="62">
        <f>F5+D6-E6</f>
        <v>32302</v>
      </c>
      <c r="G6" s="31"/>
      <c r="H6" s="20"/>
      <c r="I6" s="59">
        <f>I5+G6-H6</f>
        <v>59401.59</v>
      </c>
      <c r="J6" s="31"/>
      <c r="K6" s="62"/>
      <c r="L6" s="61">
        <f>F6+I6</f>
        <v>91703.59</v>
      </c>
      <c r="M6" s="1"/>
    </row>
    <row r="7" spans="1:13" ht="15" customHeight="1" x14ac:dyDescent="0.3">
      <c r="A7" s="8">
        <v>43473</v>
      </c>
      <c r="B7" s="18" t="s">
        <v>47</v>
      </c>
      <c r="C7" s="9" t="s">
        <v>53</v>
      </c>
      <c r="D7" s="31"/>
      <c r="E7" s="20">
        <v>9728</v>
      </c>
      <c r="F7" s="62">
        <f>F5+D7-E7</f>
        <v>10934</v>
      </c>
      <c r="G7" s="31"/>
      <c r="H7" s="20"/>
      <c r="I7" s="59">
        <f>I5+G7-H7</f>
        <v>59401.59</v>
      </c>
      <c r="J7" s="31"/>
      <c r="K7" s="62"/>
      <c r="L7" s="61">
        <f>F8+I8</f>
        <v>82907.59</v>
      </c>
      <c r="M7" s="1"/>
    </row>
    <row r="8" spans="1:13" ht="15" customHeight="1" x14ac:dyDescent="0.3">
      <c r="A8" s="8">
        <v>43473</v>
      </c>
      <c r="B8" s="18" t="s">
        <v>21</v>
      </c>
      <c r="C8" s="9" t="s">
        <v>123</v>
      </c>
      <c r="D8" s="31">
        <v>12572</v>
      </c>
      <c r="E8" s="20"/>
      <c r="F8" s="62">
        <f>F7+D8-E8</f>
        <v>23506</v>
      </c>
      <c r="G8" s="31"/>
      <c r="H8" s="20"/>
      <c r="I8" s="59">
        <f>I7+G8-H8</f>
        <v>59401.59</v>
      </c>
      <c r="J8" s="31"/>
      <c r="K8" s="62"/>
      <c r="L8" s="61">
        <f>I8+F8</f>
        <v>82907.59</v>
      </c>
      <c r="M8" s="1"/>
    </row>
    <row r="9" spans="1:13" ht="15" customHeight="1" x14ac:dyDescent="0.3">
      <c r="A9" s="8">
        <v>43476</v>
      </c>
      <c r="B9" s="18" t="s">
        <v>40</v>
      </c>
      <c r="C9" s="9" t="s">
        <v>41</v>
      </c>
      <c r="D9" s="31"/>
      <c r="E9" s="20"/>
      <c r="F9" s="62">
        <f>F8+D9-E9</f>
        <v>23506</v>
      </c>
      <c r="G9" s="31"/>
      <c r="H9" s="20">
        <v>889</v>
      </c>
      <c r="I9" s="59">
        <f>I5+G9-H9</f>
        <v>58512.59</v>
      </c>
      <c r="J9" s="31"/>
      <c r="K9" s="62"/>
      <c r="L9" s="61">
        <f>F9+I9</f>
        <v>82018.59</v>
      </c>
      <c r="M9" s="1"/>
    </row>
    <row r="10" spans="1:13" ht="15" customHeight="1" x14ac:dyDescent="0.3">
      <c r="A10" s="8">
        <v>43479</v>
      </c>
      <c r="B10" s="18" t="s">
        <v>24</v>
      </c>
      <c r="C10" s="9" t="s">
        <v>57</v>
      </c>
      <c r="D10" s="31"/>
      <c r="E10" s="20">
        <v>13847</v>
      </c>
      <c r="F10" s="62">
        <f>F9+D10-E10</f>
        <v>9659</v>
      </c>
      <c r="G10" s="31"/>
      <c r="H10" s="20"/>
      <c r="I10" s="59">
        <f>I9+G10-H10</f>
        <v>58512.59</v>
      </c>
      <c r="J10" s="31"/>
      <c r="K10" s="62"/>
      <c r="L10" s="61">
        <f>F10+I10</f>
        <v>68171.59</v>
      </c>
      <c r="M10" s="1"/>
    </row>
    <row r="11" spans="1:13" ht="15" customHeight="1" x14ac:dyDescent="0.3">
      <c r="A11" s="8">
        <v>43487</v>
      </c>
      <c r="B11" s="18" t="s">
        <v>40</v>
      </c>
      <c r="C11" s="9" t="s">
        <v>42</v>
      </c>
      <c r="D11" s="31"/>
      <c r="E11" s="20"/>
      <c r="F11" s="62">
        <f>F10+D11-E11</f>
        <v>9659</v>
      </c>
      <c r="G11" s="31"/>
      <c r="H11" s="20">
        <v>1749</v>
      </c>
      <c r="I11" s="59">
        <f>I9+G11-H11</f>
        <v>56763.59</v>
      </c>
      <c r="J11" s="31"/>
      <c r="K11" s="62"/>
      <c r="L11" s="61">
        <f>F11+I11</f>
        <v>66422.59</v>
      </c>
      <c r="M11" s="1"/>
    </row>
    <row r="12" spans="1:13" s="159" customFormat="1" ht="15" customHeight="1" x14ac:dyDescent="0.3">
      <c r="A12" s="148">
        <v>43487</v>
      </c>
      <c r="B12" s="149" t="s">
        <v>40</v>
      </c>
      <c r="C12" s="150" t="s">
        <v>43</v>
      </c>
      <c r="D12" s="151"/>
      <c r="E12" s="154"/>
      <c r="F12" s="153">
        <f t="shared" ref="F12:F14" si="0">F11+D12-E12</f>
        <v>9659</v>
      </c>
      <c r="G12" s="151"/>
      <c r="H12" s="154">
        <v>4741</v>
      </c>
      <c r="I12" s="155">
        <f>I5+G12-H12</f>
        <v>54660.59</v>
      </c>
      <c r="J12" s="151"/>
      <c r="K12" s="153"/>
      <c r="L12" s="181">
        <f>F12+I12</f>
        <v>64319.59</v>
      </c>
      <c r="M12" s="182"/>
    </row>
    <row r="13" spans="1:13" s="159" customFormat="1" x14ac:dyDescent="0.3">
      <c r="A13" s="148">
        <v>43487</v>
      </c>
      <c r="B13" s="149" t="s">
        <v>40</v>
      </c>
      <c r="C13" s="150" t="s">
        <v>44</v>
      </c>
      <c r="D13" s="151"/>
      <c r="E13" s="154"/>
      <c r="F13" s="153">
        <f t="shared" si="0"/>
        <v>9659</v>
      </c>
      <c r="G13" s="151"/>
      <c r="H13" s="154">
        <v>2237</v>
      </c>
      <c r="I13" s="155">
        <f>I5+G13-H13</f>
        <v>57164.59</v>
      </c>
      <c r="J13" s="151"/>
      <c r="K13" s="153"/>
      <c r="L13" s="181">
        <f t="shared" ref="L13:L18" si="1">F13+I13</f>
        <v>66823.59</v>
      </c>
      <c r="M13" s="182"/>
    </row>
    <row r="14" spans="1:13" s="170" customFormat="1" x14ac:dyDescent="0.3">
      <c r="A14" s="160">
        <v>43487</v>
      </c>
      <c r="B14" s="161" t="s">
        <v>40</v>
      </c>
      <c r="C14" s="162" t="s">
        <v>45</v>
      </c>
      <c r="D14" s="163"/>
      <c r="E14" s="164"/>
      <c r="F14" s="165">
        <f t="shared" si="0"/>
        <v>9659</v>
      </c>
      <c r="G14" s="163"/>
      <c r="H14" s="164">
        <v>2640</v>
      </c>
      <c r="I14" s="166">
        <f>I13+G14-H14</f>
        <v>54524.59</v>
      </c>
      <c r="J14" s="163"/>
      <c r="K14" s="167"/>
      <c r="L14" s="168">
        <f t="shared" si="1"/>
        <v>64183.59</v>
      </c>
      <c r="M14" s="169"/>
    </row>
    <row r="15" spans="1:13" s="121" customFormat="1" x14ac:dyDescent="0.3">
      <c r="A15" s="92">
        <v>43487</v>
      </c>
      <c r="B15" s="93" t="s">
        <v>20</v>
      </c>
      <c r="C15" s="116" t="s">
        <v>46</v>
      </c>
      <c r="D15" s="102">
        <v>87301</v>
      </c>
      <c r="E15" s="117"/>
      <c r="F15" s="96">
        <f>F14+D15-E15</f>
        <v>96960</v>
      </c>
      <c r="G15" s="102"/>
      <c r="H15" s="117"/>
      <c r="I15" s="98">
        <f>I14+G15-H15</f>
        <v>54524.59</v>
      </c>
      <c r="J15" s="102"/>
      <c r="K15" s="118"/>
      <c r="L15" s="119">
        <f>F15+I15</f>
        <v>151484.59</v>
      </c>
      <c r="M15" s="120"/>
    </row>
    <row r="16" spans="1:13" s="121" customFormat="1" x14ac:dyDescent="0.3">
      <c r="A16" s="92">
        <v>43487</v>
      </c>
      <c r="B16" s="93" t="s">
        <v>22</v>
      </c>
      <c r="C16" s="116" t="s">
        <v>48</v>
      </c>
      <c r="D16" s="102"/>
      <c r="E16" s="117">
        <v>31522</v>
      </c>
      <c r="F16" s="96">
        <f>F15+D16-E16</f>
        <v>65438</v>
      </c>
      <c r="G16" s="102"/>
      <c r="H16" s="117"/>
      <c r="I16" s="98">
        <f>I15+G16-H16</f>
        <v>54524.59</v>
      </c>
      <c r="J16" s="102"/>
      <c r="K16" s="118"/>
      <c r="L16" s="119">
        <f>F16+I15</f>
        <v>119962.59</v>
      </c>
      <c r="M16" s="120"/>
    </row>
    <row r="17" spans="1:13" s="121" customFormat="1" x14ac:dyDescent="0.3">
      <c r="A17" s="92">
        <v>43491</v>
      </c>
      <c r="B17" s="93" t="s">
        <v>40</v>
      </c>
      <c r="C17" s="116" t="s">
        <v>19</v>
      </c>
      <c r="D17" s="102"/>
      <c r="E17" s="117"/>
      <c r="F17" s="96">
        <f>F16+D17-E17</f>
        <v>65438</v>
      </c>
      <c r="G17" s="102"/>
      <c r="H17" s="117">
        <v>10</v>
      </c>
      <c r="I17" s="98">
        <f>I15+G17-H17</f>
        <v>54514.59</v>
      </c>
      <c r="J17" s="102"/>
      <c r="K17" s="118"/>
      <c r="L17" s="119">
        <f>F17+I17</f>
        <v>119952.59</v>
      </c>
      <c r="M17" s="120"/>
    </row>
    <row r="18" spans="1:13" x14ac:dyDescent="0.3">
      <c r="A18" s="8">
        <v>43496</v>
      </c>
      <c r="B18" s="18" t="s">
        <v>40</v>
      </c>
      <c r="C18" s="13" t="s">
        <v>12</v>
      </c>
      <c r="D18" s="32"/>
      <c r="E18" s="21"/>
      <c r="F18" s="62">
        <f>F17+D18-E18</f>
        <v>65438</v>
      </c>
      <c r="G18" s="32">
        <v>0.39</v>
      </c>
      <c r="H18" s="21"/>
      <c r="I18" s="59">
        <f>I17+G18-H18</f>
        <v>54514.979999999996</v>
      </c>
      <c r="J18" s="32"/>
      <c r="K18" s="67"/>
      <c r="L18" s="61">
        <f t="shared" si="1"/>
        <v>119952.98</v>
      </c>
      <c r="M18" s="1"/>
    </row>
    <row r="19" spans="1:13" x14ac:dyDescent="0.3">
      <c r="A19" s="49">
        <v>43496</v>
      </c>
      <c r="B19" s="25"/>
      <c r="C19" s="50" t="s">
        <v>11</v>
      </c>
      <c r="D19" s="28">
        <f>SUM(D5:D18)</f>
        <v>111513</v>
      </c>
      <c r="E19" s="28">
        <f>SUM(E5:E18)</f>
        <v>55097</v>
      </c>
      <c r="F19" s="62">
        <f>F5+D19-E19</f>
        <v>77078</v>
      </c>
      <c r="G19" s="28">
        <f>SUM(G5:G18)</f>
        <v>0.39</v>
      </c>
      <c r="H19" s="28">
        <f>SUM(H5:H18)</f>
        <v>12266</v>
      </c>
      <c r="I19" s="28">
        <f>I5+G19-H19</f>
        <v>47135.979999999996</v>
      </c>
      <c r="J19" s="28"/>
      <c r="K19" s="28"/>
      <c r="L19" s="28">
        <f t="shared" ref="L19" si="2">F19+I19</f>
        <v>124213.98</v>
      </c>
      <c r="M19" s="1"/>
    </row>
    <row r="20" spans="1:13" x14ac:dyDescent="0.3">
      <c r="A20" s="37"/>
      <c r="B20" s="38"/>
      <c r="C20" s="39"/>
      <c r="D20" s="40"/>
      <c r="E20" s="41"/>
      <c r="F20" s="41"/>
      <c r="G20" s="39"/>
      <c r="H20" s="40"/>
      <c r="I20" s="39"/>
      <c r="J20" s="39"/>
      <c r="K20" s="39"/>
      <c r="L20" s="42"/>
      <c r="M20" s="1"/>
    </row>
    <row r="21" spans="1:13" x14ac:dyDescent="0.3">
      <c r="A21" s="37"/>
      <c r="B21" s="38"/>
      <c r="C21" s="39"/>
      <c r="D21" s="40"/>
      <c r="E21" s="41"/>
      <c r="F21" s="41"/>
      <c r="G21" s="39"/>
      <c r="H21" s="40"/>
      <c r="I21" s="39"/>
      <c r="J21" s="39"/>
      <c r="K21" s="39"/>
      <c r="L21" s="42"/>
      <c r="M21" s="1"/>
    </row>
    <row r="22" spans="1:13" x14ac:dyDescent="0.3">
      <c r="A22" s="37"/>
      <c r="B22" s="38"/>
      <c r="C22" s="39"/>
      <c r="D22" s="40"/>
      <c r="E22" s="41"/>
      <c r="F22" s="41"/>
      <c r="G22" s="39"/>
      <c r="H22" s="40"/>
      <c r="I22" s="39"/>
      <c r="J22" s="39"/>
      <c r="K22" s="39"/>
      <c r="L22" s="42"/>
      <c r="M22" s="1"/>
    </row>
    <row r="23" spans="1:13" x14ac:dyDescent="0.3">
      <c r="A23" s="37"/>
      <c r="B23" s="38"/>
      <c r="C23" s="39"/>
      <c r="D23" s="40"/>
      <c r="E23" s="41"/>
      <c r="F23" s="41"/>
      <c r="G23" s="39"/>
      <c r="H23" s="40"/>
      <c r="I23" s="39"/>
      <c r="J23" s="39"/>
      <c r="K23" s="39"/>
      <c r="L23" s="42"/>
      <c r="M23" s="1"/>
    </row>
    <row r="24" spans="1:13" x14ac:dyDescent="0.3">
      <c r="A24" s="37"/>
      <c r="B24" s="38"/>
      <c r="C24" s="39"/>
      <c r="D24" s="40"/>
      <c r="E24" s="41"/>
      <c r="F24" s="41"/>
      <c r="G24" s="39"/>
      <c r="H24" s="40"/>
      <c r="I24" s="39"/>
      <c r="J24" s="39"/>
      <c r="K24" s="39"/>
      <c r="L24" s="42"/>
      <c r="M24" s="1"/>
    </row>
    <row r="25" spans="1:13" x14ac:dyDescent="0.3">
      <c r="A25" s="37"/>
      <c r="B25" s="38"/>
      <c r="C25" s="39"/>
      <c r="D25" s="40"/>
      <c r="E25" s="41"/>
      <c r="F25" s="41"/>
      <c r="G25" s="39"/>
      <c r="H25" s="40"/>
      <c r="I25" s="39"/>
      <c r="J25" s="39"/>
      <c r="K25" s="39"/>
      <c r="L25" s="42"/>
      <c r="M25" s="1"/>
    </row>
    <row r="26" spans="1:13" x14ac:dyDescent="0.3">
      <c r="A26" s="37"/>
      <c r="B26" s="38"/>
      <c r="C26" s="39"/>
      <c r="D26" s="40"/>
      <c r="E26" s="41"/>
      <c r="F26" s="41"/>
      <c r="G26" s="39"/>
      <c r="H26" s="40"/>
      <c r="I26" s="39"/>
      <c r="J26" s="39"/>
      <c r="K26" s="39"/>
      <c r="L26" s="42"/>
      <c r="M26" s="1"/>
    </row>
    <row r="27" spans="1:13" x14ac:dyDescent="0.3">
      <c r="A27" s="37"/>
      <c r="B27" s="38"/>
      <c r="C27" s="39"/>
      <c r="D27" s="40"/>
      <c r="E27" s="41"/>
      <c r="F27" s="41"/>
      <c r="G27" s="39"/>
      <c r="H27" s="40"/>
      <c r="I27" s="39"/>
      <c r="J27" s="39"/>
      <c r="K27" s="39"/>
      <c r="L27" s="42"/>
      <c r="M27" s="1"/>
    </row>
    <row r="28" spans="1:13" x14ac:dyDescent="0.3">
      <c r="A28" s="37"/>
      <c r="B28" s="38"/>
      <c r="C28" s="39"/>
      <c r="D28" s="40"/>
      <c r="E28" s="41"/>
      <c r="F28" s="41"/>
      <c r="G28" s="39"/>
      <c r="H28" s="40"/>
      <c r="I28" s="39"/>
      <c r="J28" s="39"/>
      <c r="K28" s="39"/>
      <c r="L28" s="42"/>
      <c r="M28" s="1"/>
    </row>
    <row r="29" spans="1:13" x14ac:dyDescent="0.3">
      <c r="A29" s="37"/>
      <c r="B29" s="38"/>
      <c r="C29" s="39"/>
      <c r="D29" s="40"/>
      <c r="E29" s="41"/>
      <c r="F29" s="41"/>
      <c r="G29" s="39"/>
      <c r="H29" s="40"/>
      <c r="I29" s="39"/>
      <c r="J29" s="39"/>
      <c r="K29" s="39"/>
      <c r="L29" s="42"/>
      <c r="M29" s="1"/>
    </row>
    <row r="30" spans="1:13" x14ac:dyDescent="0.3">
      <c r="A30" s="37"/>
      <c r="B30" s="38"/>
      <c r="C30" s="39"/>
      <c r="D30" s="40"/>
      <c r="E30" s="41"/>
      <c r="F30" s="41"/>
      <c r="G30" s="39"/>
      <c r="H30" s="40"/>
      <c r="I30" s="39"/>
      <c r="J30" s="39"/>
      <c r="K30" s="39"/>
      <c r="L30" s="42"/>
      <c r="M30" s="1"/>
    </row>
    <row r="31" spans="1:13" s="35" customFormat="1" x14ac:dyDescent="0.3">
      <c r="A31" s="43"/>
      <c r="B31" s="44"/>
      <c r="C31" s="45"/>
      <c r="D31" s="46"/>
      <c r="E31" s="47"/>
      <c r="F31" s="47"/>
      <c r="G31" s="45"/>
      <c r="H31" s="46"/>
      <c r="I31" s="46"/>
      <c r="J31" s="45"/>
      <c r="K31" s="45"/>
      <c r="L31" s="48"/>
      <c r="M31" s="34"/>
    </row>
    <row r="32" spans="1:13" x14ac:dyDescent="0.3">
      <c r="A32" s="37"/>
      <c r="B32" s="38"/>
      <c r="C32" s="39"/>
      <c r="D32" s="40"/>
      <c r="E32" s="41"/>
      <c r="F32" s="41"/>
      <c r="G32" s="39"/>
      <c r="H32" s="40"/>
      <c r="I32" s="39"/>
      <c r="J32" s="39"/>
      <c r="K32" s="39"/>
      <c r="L32" s="42"/>
      <c r="M32" s="1"/>
    </row>
    <row r="33" spans="1:13" x14ac:dyDescent="0.3">
      <c r="A33" s="37"/>
      <c r="B33" s="38"/>
      <c r="C33" s="39"/>
      <c r="D33" s="40"/>
      <c r="E33" s="41"/>
      <c r="F33" s="41"/>
      <c r="G33" s="39"/>
      <c r="H33" s="40"/>
      <c r="I33" s="39"/>
      <c r="J33" s="39"/>
      <c r="K33" s="39"/>
      <c r="L33" s="42"/>
      <c r="M33" s="1"/>
    </row>
    <row r="34" spans="1:13" x14ac:dyDescent="0.3">
      <c r="A34" s="39"/>
      <c r="B34" s="38"/>
      <c r="C34" s="39"/>
      <c r="D34" s="40"/>
      <c r="E34" s="41"/>
      <c r="F34" s="41"/>
      <c r="G34" s="39"/>
      <c r="H34" s="40"/>
      <c r="I34" s="39"/>
      <c r="J34" s="39"/>
      <c r="K34" s="39"/>
      <c r="L34" s="42"/>
      <c r="M34" s="1"/>
    </row>
    <row r="35" spans="1:13" x14ac:dyDescent="0.3">
      <c r="A35" s="39"/>
      <c r="B35" s="38"/>
      <c r="C35" s="39"/>
      <c r="D35" s="40"/>
      <c r="E35" s="41"/>
      <c r="F35" s="41"/>
      <c r="G35" s="39"/>
      <c r="H35" s="40"/>
      <c r="I35" s="39"/>
      <c r="J35" s="39"/>
      <c r="K35" s="39"/>
      <c r="L35" s="42"/>
      <c r="M35" s="1"/>
    </row>
    <row r="36" spans="1:13" x14ac:dyDescent="0.3">
      <c r="A36" s="39"/>
      <c r="B36" s="38"/>
      <c r="C36" s="39"/>
      <c r="D36" s="40"/>
      <c r="E36" s="41"/>
      <c r="F36" s="41"/>
      <c r="G36" s="39"/>
      <c r="H36" s="40"/>
      <c r="I36" s="39"/>
      <c r="J36" s="39"/>
      <c r="K36" s="39"/>
      <c r="L36" s="42"/>
      <c r="M36" s="1"/>
    </row>
    <row r="37" spans="1:13" x14ac:dyDescent="0.3">
      <c r="A37" s="39"/>
      <c r="B37" s="38"/>
      <c r="C37" s="39"/>
      <c r="D37" s="40"/>
      <c r="E37" s="41"/>
      <c r="F37" s="41"/>
      <c r="G37" s="39"/>
      <c r="H37" s="40"/>
      <c r="I37" s="39"/>
      <c r="J37" s="39"/>
      <c r="K37" s="39"/>
      <c r="L37" s="42"/>
      <c r="M37" s="1"/>
    </row>
    <row r="38" spans="1:13" x14ac:dyDescent="0.3">
      <c r="A38" s="39"/>
      <c r="B38" s="38"/>
      <c r="C38" s="39"/>
      <c r="D38" s="40"/>
      <c r="E38" s="41"/>
      <c r="F38" s="41"/>
      <c r="G38" s="39"/>
      <c r="H38" s="40"/>
      <c r="I38" s="39"/>
      <c r="J38" s="39"/>
      <c r="K38" s="39"/>
      <c r="L38" s="42"/>
      <c r="M38" s="1"/>
    </row>
    <row r="39" spans="1:13" x14ac:dyDescent="0.3">
      <c r="A39" s="39"/>
      <c r="B39" s="38"/>
      <c r="C39" s="39"/>
      <c r="D39" s="40"/>
      <c r="E39" s="41"/>
      <c r="F39" s="41"/>
      <c r="G39" s="39"/>
      <c r="H39" s="40"/>
      <c r="I39" s="39"/>
      <c r="J39" s="39"/>
      <c r="K39" s="39"/>
      <c r="L39" s="42"/>
      <c r="M39" s="1"/>
    </row>
    <row r="40" spans="1:13" x14ac:dyDescent="0.3">
      <c r="A40" s="39"/>
      <c r="B40" s="38"/>
      <c r="C40" s="39"/>
      <c r="D40" s="40"/>
      <c r="E40" s="41"/>
      <c r="F40" s="41"/>
      <c r="G40" s="39"/>
      <c r="H40" s="40"/>
      <c r="I40" s="39"/>
      <c r="J40" s="39"/>
      <c r="K40" s="39"/>
      <c r="L40" s="42"/>
      <c r="M40" s="1"/>
    </row>
    <row r="41" spans="1:13" x14ac:dyDescent="0.3">
      <c r="A41" s="39"/>
      <c r="B41" s="38"/>
      <c r="C41" s="39"/>
      <c r="D41" s="40"/>
      <c r="E41" s="41"/>
      <c r="F41" s="41"/>
      <c r="G41" s="39"/>
      <c r="H41" s="40"/>
      <c r="I41" s="39"/>
      <c r="J41" s="39"/>
      <c r="K41" s="39"/>
      <c r="L41" s="42"/>
      <c r="M41" s="1"/>
    </row>
    <row r="42" spans="1:13" x14ac:dyDescent="0.3">
      <c r="A42" s="39"/>
      <c r="B42" s="38"/>
      <c r="C42" s="39"/>
      <c r="D42" s="40"/>
      <c r="E42" s="41"/>
      <c r="F42" s="41"/>
      <c r="G42" s="39"/>
      <c r="H42" s="40"/>
      <c r="I42" s="39"/>
      <c r="J42" s="39"/>
      <c r="K42" s="39"/>
      <c r="L42" s="42"/>
      <c r="M42" s="1"/>
    </row>
    <row r="43" spans="1:13" x14ac:dyDescent="0.3">
      <c r="A43" s="39"/>
      <c r="B43" s="38"/>
      <c r="C43" s="39"/>
      <c r="D43" s="40"/>
      <c r="E43" s="41"/>
      <c r="F43" s="41"/>
      <c r="G43" s="39"/>
      <c r="H43" s="40"/>
      <c r="I43" s="39"/>
      <c r="J43" s="39"/>
      <c r="K43" s="39"/>
      <c r="L43" s="42"/>
      <c r="M43" s="1"/>
    </row>
    <row r="44" spans="1:13" x14ac:dyDescent="0.3">
      <c r="A44" s="39"/>
      <c r="B44" s="38"/>
      <c r="C44" s="39"/>
      <c r="D44" s="40"/>
      <c r="E44" s="41"/>
      <c r="F44" s="41"/>
      <c r="G44" s="39"/>
      <c r="H44" s="40"/>
      <c r="I44" s="39"/>
      <c r="J44" s="39"/>
      <c r="K44" s="39"/>
      <c r="L44" s="42"/>
      <c r="M44" s="1"/>
    </row>
    <row r="45" spans="1:13" x14ac:dyDescent="0.3">
      <c r="A45" s="39"/>
      <c r="B45" s="38"/>
      <c r="C45" s="39"/>
      <c r="D45" s="40"/>
      <c r="E45" s="41"/>
      <c r="F45" s="41"/>
      <c r="G45" s="39"/>
      <c r="H45" s="40"/>
      <c r="I45" s="39"/>
      <c r="J45" s="39"/>
      <c r="K45" s="39"/>
      <c r="L45" s="42"/>
      <c r="M45" s="1"/>
    </row>
    <row r="46" spans="1:13" x14ac:dyDescent="0.3">
      <c r="A46" s="39"/>
      <c r="B46" s="38"/>
      <c r="C46" s="39"/>
      <c r="D46" s="40"/>
      <c r="E46" s="41"/>
      <c r="F46" s="41"/>
      <c r="G46" s="39"/>
      <c r="H46" s="40"/>
      <c r="I46" s="39"/>
      <c r="J46" s="39"/>
      <c r="K46" s="39"/>
      <c r="L46" s="42"/>
      <c r="M46" s="1"/>
    </row>
    <row r="47" spans="1:13" x14ac:dyDescent="0.3">
      <c r="A47" s="39"/>
      <c r="B47" s="38"/>
      <c r="C47" s="39"/>
      <c r="D47" s="40"/>
      <c r="E47" s="41"/>
      <c r="F47" s="41"/>
      <c r="G47" s="39"/>
      <c r="H47" s="40"/>
      <c r="I47" s="39"/>
      <c r="J47" s="39"/>
      <c r="K47" s="39"/>
      <c r="L47" s="42"/>
      <c r="M47" s="1"/>
    </row>
    <row r="48" spans="1:13" x14ac:dyDescent="0.3">
      <c r="A48" s="39"/>
      <c r="B48" s="38"/>
      <c r="C48" s="39"/>
      <c r="D48" s="40"/>
      <c r="E48" s="41"/>
      <c r="F48" s="41"/>
      <c r="G48" s="39"/>
      <c r="H48" s="40"/>
      <c r="I48" s="39"/>
      <c r="J48" s="39"/>
      <c r="K48" s="39"/>
      <c r="L48" s="42"/>
      <c r="M48" s="1"/>
    </row>
    <row r="49" spans="1:13" x14ac:dyDescent="0.3">
      <c r="A49" s="39"/>
      <c r="B49" s="38"/>
      <c r="C49" s="39"/>
      <c r="D49" s="40"/>
      <c r="E49" s="41"/>
      <c r="F49" s="41"/>
      <c r="G49" s="39"/>
      <c r="H49" s="40"/>
      <c r="I49" s="39"/>
      <c r="J49" s="39"/>
      <c r="K49" s="39"/>
      <c r="L49" s="42"/>
      <c r="M49" s="1"/>
    </row>
    <row r="50" spans="1:13" x14ac:dyDescent="0.3">
      <c r="A50" s="39"/>
      <c r="B50" s="38"/>
      <c r="C50" s="39"/>
      <c r="D50" s="40"/>
      <c r="E50" s="41"/>
      <c r="F50" s="41"/>
      <c r="G50" s="39"/>
      <c r="H50" s="40"/>
      <c r="I50" s="39"/>
      <c r="J50" s="39"/>
      <c r="K50" s="39"/>
      <c r="L50" s="42"/>
      <c r="M50" s="1"/>
    </row>
    <row r="51" spans="1:13" x14ac:dyDescent="0.3">
      <c r="A51" s="39"/>
      <c r="B51" s="38"/>
      <c r="C51" s="39"/>
      <c r="D51" s="40"/>
      <c r="E51" s="41"/>
      <c r="F51" s="41"/>
      <c r="G51" s="39"/>
      <c r="H51" s="40"/>
      <c r="I51" s="39"/>
      <c r="J51" s="39"/>
      <c r="K51" s="39"/>
      <c r="L51" s="42"/>
      <c r="M51" s="1"/>
    </row>
    <row r="52" spans="1:13" x14ac:dyDescent="0.3">
      <c r="A52" s="39"/>
      <c r="B52" s="38"/>
      <c r="C52" s="39"/>
      <c r="D52" s="40"/>
      <c r="E52" s="41"/>
      <c r="F52" s="41"/>
      <c r="G52" s="39"/>
      <c r="H52" s="40"/>
      <c r="I52" s="39"/>
      <c r="J52" s="39"/>
      <c r="K52" s="39"/>
      <c r="L52" s="42"/>
      <c r="M52" s="1"/>
    </row>
    <row r="53" spans="1:13" x14ac:dyDescent="0.3">
      <c r="A53" s="39"/>
      <c r="B53" s="38"/>
      <c r="C53" s="39"/>
      <c r="D53" s="40"/>
      <c r="E53" s="41"/>
      <c r="F53" s="41"/>
      <c r="G53" s="39"/>
      <c r="H53" s="40"/>
      <c r="I53" s="39"/>
      <c r="J53" s="39"/>
      <c r="K53" s="39"/>
      <c r="L53" s="42"/>
      <c r="M53" s="1"/>
    </row>
    <row r="54" spans="1:13" x14ac:dyDescent="0.3">
      <c r="A54" s="39"/>
      <c r="B54" s="38"/>
      <c r="C54" s="39"/>
      <c r="D54" s="40"/>
      <c r="E54" s="41"/>
      <c r="F54" s="41"/>
      <c r="G54" s="39"/>
      <c r="H54" s="40"/>
      <c r="I54" s="39"/>
      <c r="J54" s="39"/>
      <c r="K54" s="39"/>
      <c r="L54" s="42"/>
      <c r="M54" s="1"/>
    </row>
    <row r="55" spans="1:13" x14ac:dyDescent="0.3">
      <c r="A55" s="39"/>
      <c r="B55" s="38"/>
      <c r="C55" s="39"/>
      <c r="D55" s="40"/>
      <c r="E55" s="41"/>
      <c r="F55" s="41"/>
      <c r="G55" s="39"/>
      <c r="H55" s="40"/>
      <c r="I55" s="39"/>
      <c r="J55" s="39"/>
      <c r="K55" s="39"/>
      <c r="L55" s="42"/>
      <c r="M55" s="1"/>
    </row>
    <row r="56" spans="1:13" x14ac:dyDescent="0.3">
      <c r="A56" s="39"/>
      <c r="B56" s="38"/>
      <c r="C56" s="39"/>
      <c r="D56" s="40"/>
      <c r="E56" s="41"/>
      <c r="F56" s="41"/>
      <c r="G56" s="39"/>
      <c r="H56" s="40"/>
      <c r="I56" s="39"/>
      <c r="J56" s="39"/>
      <c r="K56" s="39"/>
      <c r="L56" s="42"/>
      <c r="M56" s="1"/>
    </row>
    <row r="57" spans="1:13" x14ac:dyDescent="0.3">
      <c r="A57" s="39"/>
      <c r="B57" s="38"/>
      <c r="C57" s="39"/>
      <c r="D57" s="40"/>
      <c r="E57" s="41"/>
      <c r="F57" s="41"/>
      <c r="G57" s="39"/>
      <c r="H57" s="40"/>
      <c r="I57" s="39"/>
      <c r="J57" s="39"/>
      <c r="K57" s="39"/>
      <c r="L57" s="42"/>
      <c r="M57" s="1"/>
    </row>
    <row r="58" spans="1:13" x14ac:dyDescent="0.3">
      <c r="A58" s="39"/>
      <c r="B58" s="38"/>
      <c r="C58" s="39"/>
      <c r="D58" s="40"/>
      <c r="E58" s="41"/>
      <c r="F58" s="41"/>
      <c r="G58" s="39"/>
      <c r="H58" s="40"/>
      <c r="I58" s="39"/>
      <c r="J58" s="39"/>
      <c r="K58" s="39"/>
      <c r="L58" s="42"/>
      <c r="M58" s="1"/>
    </row>
    <row r="59" spans="1:13" x14ac:dyDescent="0.3">
      <c r="A59" s="39"/>
      <c r="B59" s="38"/>
      <c r="C59" s="39"/>
      <c r="D59" s="40"/>
      <c r="E59" s="41"/>
      <c r="F59" s="41"/>
      <c r="G59" s="39"/>
      <c r="H59" s="40"/>
      <c r="I59" s="39"/>
      <c r="J59" s="39"/>
      <c r="K59" s="39"/>
      <c r="L59" s="42"/>
      <c r="M59" s="1"/>
    </row>
    <row r="60" spans="1:13" x14ac:dyDescent="0.3">
      <c r="A60" s="39"/>
      <c r="B60" s="38"/>
      <c r="C60" s="39"/>
      <c r="D60" s="40"/>
      <c r="E60" s="41"/>
      <c r="F60" s="41"/>
      <c r="G60" s="39"/>
      <c r="H60" s="40"/>
      <c r="I60" s="39"/>
      <c r="J60" s="39"/>
      <c r="K60" s="39"/>
      <c r="L60" s="42"/>
      <c r="M60" s="1"/>
    </row>
    <row r="61" spans="1:13" x14ac:dyDescent="0.3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1"/>
    </row>
    <row r="62" spans="1:13" x14ac:dyDescent="0.3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1"/>
    </row>
    <row r="63" spans="1:13" x14ac:dyDescent="0.3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1"/>
    </row>
    <row r="64" spans="1:13" x14ac:dyDescent="0.3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1"/>
    </row>
    <row r="65" spans="1:13" x14ac:dyDescent="0.3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1"/>
    </row>
    <row r="66" spans="1:13" x14ac:dyDescent="0.3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1"/>
    </row>
    <row r="67" spans="1:13" x14ac:dyDescent="0.3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1"/>
    </row>
    <row r="68" spans="1:13" x14ac:dyDescent="0.3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1"/>
    </row>
    <row r="69" spans="1:13" x14ac:dyDescent="0.3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1"/>
    </row>
    <row r="70" spans="1:13" x14ac:dyDescent="0.3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1"/>
    </row>
    <row r="71" spans="1:13" x14ac:dyDescent="0.3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1"/>
    </row>
    <row r="72" spans="1:13" x14ac:dyDescent="0.3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1"/>
    </row>
    <row r="73" spans="1:13" x14ac:dyDescent="0.3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1"/>
    </row>
    <row r="74" spans="1:13" x14ac:dyDescent="0.3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1"/>
    </row>
    <row r="75" spans="1:13" x14ac:dyDescent="0.3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1"/>
    </row>
    <row r="76" spans="1:13" x14ac:dyDescent="0.3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1"/>
    </row>
    <row r="77" spans="1:13" x14ac:dyDescent="0.3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1"/>
    </row>
    <row r="78" spans="1:13" x14ac:dyDescent="0.3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1"/>
    </row>
    <row r="79" spans="1:13" x14ac:dyDescent="0.3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1"/>
    </row>
    <row r="80" spans="1:13" x14ac:dyDescent="0.3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1"/>
    </row>
    <row r="81" spans="1:13" x14ac:dyDescent="0.3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1"/>
    </row>
    <row r="82" spans="1:13" x14ac:dyDescent="0.3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1"/>
    </row>
    <row r="83" spans="1:13" x14ac:dyDescent="0.3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1"/>
    </row>
    <row r="84" spans="1:13" x14ac:dyDescent="0.3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1"/>
    </row>
    <row r="85" spans="1:13" x14ac:dyDescent="0.3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1"/>
    </row>
    <row r="86" spans="1:13" x14ac:dyDescent="0.3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1"/>
    </row>
    <row r="87" spans="1:13" x14ac:dyDescent="0.3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1"/>
    </row>
    <row r="88" spans="1:13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</sheetData>
  <mergeCells count="8">
    <mergeCell ref="A1:K2"/>
    <mergeCell ref="L3:L4"/>
    <mergeCell ref="D3:F3"/>
    <mergeCell ref="G3:I3"/>
    <mergeCell ref="J3:K3"/>
    <mergeCell ref="C3:C4"/>
    <mergeCell ref="B3:B4"/>
    <mergeCell ref="A3:A4"/>
  </mergeCells>
  <pageMargins left="0.7" right="0.7" top="0.78740157499999996" bottom="0.78740157499999996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N12"/>
  <sheetViews>
    <sheetView topLeftCell="C1" workbookViewId="0">
      <selection activeCell="N12" sqref="N12"/>
    </sheetView>
  </sheetViews>
  <sheetFormatPr defaultRowHeight="14.4" x14ac:dyDescent="0.3"/>
  <cols>
    <col min="3" max="3" width="12.6640625" customWidth="1"/>
    <col min="4" max="4" width="9.6640625" customWidth="1"/>
    <col min="5" max="5" width="36.6640625" customWidth="1"/>
    <col min="6" max="13" width="12.6640625" customWidth="1"/>
    <col min="14" max="14" width="15.21875" bestFit="1" customWidth="1"/>
  </cols>
  <sheetData>
    <row r="1" spans="3:14" x14ac:dyDescent="0.3">
      <c r="C1" s="187" t="s">
        <v>32</v>
      </c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3:14" ht="15" thickBot="1" x14ac:dyDescent="0.35"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</row>
    <row r="3" spans="3:14" x14ac:dyDescent="0.3">
      <c r="C3" s="199" t="s">
        <v>0</v>
      </c>
      <c r="D3" s="197" t="s">
        <v>4</v>
      </c>
      <c r="E3" s="195" t="s">
        <v>5</v>
      </c>
      <c r="F3" s="191" t="s">
        <v>7</v>
      </c>
      <c r="G3" s="192"/>
      <c r="H3" s="193"/>
      <c r="I3" s="191" t="s">
        <v>8</v>
      </c>
      <c r="J3" s="192"/>
      <c r="K3" s="194"/>
      <c r="L3" s="191" t="s">
        <v>9</v>
      </c>
      <c r="M3" s="193"/>
      <c r="N3" s="189" t="s">
        <v>10</v>
      </c>
    </row>
    <row r="4" spans="3:14" ht="15" thickBot="1" x14ac:dyDescent="0.35">
      <c r="C4" s="200"/>
      <c r="D4" s="198"/>
      <c r="E4" s="196"/>
      <c r="F4" s="2" t="s">
        <v>1</v>
      </c>
      <c r="G4" s="3" t="s">
        <v>2</v>
      </c>
      <c r="H4" s="69" t="s">
        <v>3</v>
      </c>
      <c r="I4" s="5" t="s">
        <v>6</v>
      </c>
      <c r="J4" s="6" t="s">
        <v>2</v>
      </c>
      <c r="K4" s="88" t="s">
        <v>3</v>
      </c>
      <c r="L4" s="2" t="s">
        <v>1</v>
      </c>
      <c r="M4" s="7" t="s">
        <v>2</v>
      </c>
      <c r="N4" s="190"/>
    </row>
    <row r="5" spans="3:14" x14ac:dyDescent="0.3">
      <c r="C5" s="8">
        <v>43739</v>
      </c>
      <c r="D5" s="18"/>
      <c r="E5" s="9" t="s">
        <v>120</v>
      </c>
      <c r="F5" s="106"/>
      <c r="G5" s="105"/>
      <c r="H5" s="104">
        <f>'Září 2019'!F11</f>
        <v>21434</v>
      </c>
      <c r="I5" s="107"/>
      <c r="J5" s="105"/>
      <c r="K5" s="104">
        <f>'Září 2019'!I11</f>
        <v>53704.36</v>
      </c>
      <c r="L5" s="107"/>
      <c r="M5" s="108"/>
      <c r="N5" s="107">
        <f>'Září 2019'!L11</f>
        <v>75138.36</v>
      </c>
    </row>
    <row r="6" spans="3:14" x14ac:dyDescent="0.3">
      <c r="C6" s="8">
        <v>43743</v>
      </c>
      <c r="D6" s="18" t="s">
        <v>99</v>
      </c>
      <c r="E6" s="9" t="s">
        <v>98</v>
      </c>
      <c r="F6" s="106">
        <v>10800</v>
      </c>
      <c r="G6" s="105"/>
      <c r="H6" s="109">
        <f>H5+F6-G6</f>
        <v>32234</v>
      </c>
      <c r="I6" s="107"/>
      <c r="J6" s="105"/>
      <c r="K6" s="109">
        <f>K5+I6-J6</f>
        <v>53704.36</v>
      </c>
      <c r="L6" s="107"/>
      <c r="M6" s="108"/>
      <c r="N6" s="110">
        <f>H6+K6</f>
        <v>85938.36</v>
      </c>
    </row>
    <row r="7" spans="3:14" x14ac:dyDescent="0.3">
      <c r="C7" s="8">
        <v>43768</v>
      </c>
      <c r="D7" s="18" t="s">
        <v>101</v>
      </c>
      <c r="E7" s="9" t="s">
        <v>100</v>
      </c>
      <c r="F7" s="106">
        <v>16950</v>
      </c>
      <c r="G7" s="105"/>
      <c r="H7" s="109">
        <f>H6+F7-G7</f>
        <v>49184</v>
      </c>
      <c r="I7" s="107"/>
      <c r="J7" s="105"/>
      <c r="K7" s="109">
        <f>K6+I7-J7</f>
        <v>53704.36</v>
      </c>
      <c r="L7" s="111"/>
      <c r="M7" s="108"/>
      <c r="N7" s="110">
        <f>H7+K7</f>
        <v>102888.36</v>
      </c>
    </row>
    <row r="8" spans="3:14" x14ac:dyDescent="0.3">
      <c r="C8" s="8">
        <v>43769</v>
      </c>
      <c r="D8" s="18" t="s">
        <v>97</v>
      </c>
      <c r="E8" s="9" t="s">
        <v>12</v>
      </c>
      <c r="F8" s="106"/>
      <c r="G8" s="105"/>
      <c r="H8" s="109">
        <f>H7+F8-G8</f>
        <v>49184</v>
      </c>
      <c r="I8" s="107">
        <v>0.37</v>
      </c>
      <c r="J8" s="105"/>
      <c r="K8" s="109">
        <f>K7+I8-J8</f>
        <v>53704.73</v>
      </c>
      <c r="L8" s="111"/>
      <c r="M8" s="108"/>
      <c r="N8" s="110">
        <f t="shared" ref="N8:N9" si="0">H8+K8</f>
        <v>102888.73000000001</v>
      </c>
    </row>
    <row r="9" spans="3:14" x14ac:dyDescent="0.3">
      <c r="C9" s="8">
        <v>43769</v>
      </c>
      <c r="D9" s="25"/>
      <c r="E9" s="26" t="s">
        <v>11</v>
      </c>
      <c r="F9" s="112">
        <f>SUM(F5:F8)</f>
        <v>27750</v>
      </c>
      <c r="G9" s="113">
        <v>0</v>
      </c>
      <c r="H9" s="109">
        <f>H5+F9-G9</f>
        <v>49184</v>
      </c>
      <c r="I9" s="103">
        <v>0.37</v>
      </c>
      <c r="J9" s="113">
        <f>SUM(J5:J8)</f>
        <v>0</v>
      </c>
      <c r="K9" s="109">
        <f>K5+I9-J9</f>
        <v>53704.73</v>
      </c>
      <c r="L9" s="103">
        <f>SUM(L5:L6)</f>
        <v>0</v>
      </c>
      <c r="M9" s="114">
        <f>SUM(M5:M6)</f>
        <v>0</v>
      </c>
      <c r="N9" s="110">
        <f t="shared" si="0"/>
        <v>102888.73000000001</v>
      </c>
    </row>
    <row r="12" spans="3:14" x14ac:dyDescent="0.3">
      <c r="K12" s="85"/>
    </row>
  </sheetData>
  <mergeCells count="8">
    <mergeCell ref="N3:N4"/>
    <mergeCell ref="C1:M2"/>
    <mergeCell ref="C3:C4"/>
    <mergeCell ref="D3:D4"/>
    <mergeCell ref="E3:E4"/>
    <mergeCell ref="F3:H3"/>
    <mergeCell ref="I3:K3"/>
    <mergeCell ref="L3:M3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11"/>
  <sheetViews>
    <sheetView workbookViewId="0">
      <selection activeCell="F5" sqref="F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15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69" t="s">
        <v>3</v>
      </c>
      <c r="G4" s="56" t="s">
        <v>6</v>
      </c>
      <c r="H4" s="6" t="s">
        <v>2</v>
      </c>
      <c r="I4" s="88" t="s">
        <v>3</v>
      </c>
      <c r="J4" s="2" t="s">
        <v>1</v>
      </c>
      <c r="K4" s="7" t="s">
        <v>2</v>
      </c>
      <c r="L4" s="203"/>
    </row>
    <row r="5" spans="1:12" x14ac:dyDescent="0.3">
      <c r="A5" s="8">
        <v>43770</v>
      </c>
      <c r="B5" s="18"/>
      <c r="C5" s="9" t="s">
        <v>119</v>
      </c>
      <c r="D5" s="31"/>
      <c r="E5" s="20"/>
      <c r="F5" s="21">
        <f>'Říjen 2019'!H9</f>
        <v>49184</v>
      </c>
      <c r="G5" s="21"/>
      <c r="H5" s="20"/>
      <c r="I5" s="21">
        <f>'Říjen 2019'!K9</f>
        <v>53704.73</v>
      </c>
      <c r="J5" s="63"/>
      <c r="K5" s="59"/>
      <c r="L5" s="21">
        <f>'Říjen 2019'!N9</f>
        <v>102888.73000000001</v>
      </c>
    </row>
    <row r="6" spans="1:12" ht="15" customHeight="1" x14ac:dyDescent="0.3">
      <c r="A6" s="8">
        <v>43762</v>
      </c>
      <c r="B6" s="18" t="s">
        <v>117</v>
      </c>
      <c r="C6" s="9" t="s">
        <v>118</v>
      </c>
      <c r="D6" s="31"/>
      <c r="E6" s="20">
        <v>747</v>
      </c>
      <c r="F6" s="21">
        <f>F5+D6-E6</f>
        <v>48437</v>
      </c>
      <c r="G6" s="21"/>
      <c r="H6" s="20"/>
      <c r="I6" s="21">
        <f>I5+G6-H6</f>
        <v>53704.73</v>
      </c>
      <c r="J6" s="63"/>
      <c r="K6" s="59"/>
      <c r="L6" s="21"/>
    </row>
    <row r="7" spans="1:12" ht="15" customHeight="1" x14ac:dyDescent="0.3">
      <c r="A7" s="8">
        <v>43774</v>
      </c>
      <c r="B7" s="18" t="s">
        <v>103</v>
      </c>
      <c r="C7" s="9" t="s">
        <v>104</v>
      </c>
      <c r="D7" s="31"/>
      <c r="E7" s="20">
        <v>24000</v>
      </c>
      <c r="F7" s="21">
        <f>F6+D7-E7</f>
        <v>24437</v>
      </c>
      <c r="G7" s="21"/>
      <c r="H7" s="20"/>
      <c r="I7" s="21">
        <f>I6+G7-H7</f>
        <v>53704.73</v>
      </c>
      <c r="J7" s="63"/>
      <c r="K7" s="59"/>
      <c r="L7" s="21"/>
    </row>
    <row r="8" spans="1:12" ht="15" customHeight="1" x14ac:dyDescent="0.3">
      <c r="A8" s="8">
        <v>43794</v>
      </c>
      <c r="B8" s="18" t="s">
        <v>102</v>
      </c>
      <c r="C8" s="9" t="s">
        <v>83</v>
      </c>
      <c r="D8" s="31"/>
      <c r="E8" s="20"/>
      <c r="F8" s="21">
        <f>F7+D8-E8</f>
        <v>24437</v>
      </c>
      <c r="G8" s="21">
        <v>24000</v>
      </c>
      <c r="H8" s="20"/>
      <c r="I8" s="21">
        <f>I7+G8-H8</f>
        <v>77704.73000000001</v>
      </c>
      <c r="J8" s="63"/>
      <c r="K8" s="59"/>
      <c r="L8" s="21"/>
    </row>
    <row r="9" spans="1:12" x14ac:dyDescent="0.3">
      <c r="A9" s="8">
        <v>43799</v>
      </c>
      <c r="B9" s="18" t="s">
        <v>102</v>
      </c>
      <c r="C9" s="9" t="s">
        <v>15</v>
      </c>
      <c r="D9" s="31"/>
      <c r="E9" s="20"/>
      <c r="F9" s="21">
        <f>F8+D9-E9</f>
        <v>24437</v>
      </c>
      <c r="G9" s="21"/>
      <c r="H9" s="20">
        <v>5</v>
      </c>
      <c r="I9" s="21">
        <f>I8+G9-H9</f>
        <v>77699.73000000001</v>
      </c>
      <c r="J9" s="63"/>
      <c r="K9" s="59"/>
      <c r="L9" s="21"/>
    </row>
    <row r="10" spans="1:12" x14ac:dyDescent="0.3">
      <c r="A10" s="8">
        <v>43799</v>
      </c>
      <c r="B10" s="18" t="s">
        <v>102</v>
      </c>
      <c r="C10" s="9" t="s">
        <v>12</v>
      </c>
      <c r="D10" s="31"/>
      <c r="E10" s="20"/>
      <c r="F10" s="21">
        <f>F9+D10-E10</f>
        <v>24437</v>
      </c>
      <c r="G10" s="21">
        <v>0.39</v>
      </c>
      <c r="H10" s="20"/>
      <c r="I10" s="21">
        <f>I9+G10-H10</f>
        <v>77700.12000000001</v>
      </c>
      <c r="J10" s="63"/>
      <c r="K10" s="59"/>
      <c r="L10" s="87">
        <f t="shared" ref="L10:L11" si="0">F10+I10</f>
        <v>102137.12000000001</v>
      </c>
    </row>
    <row r="11" spans="1:12" x14ac:dyDescent="0.3">
      <c r="A11" s="8">
        <v>43799</v>
      </c>
      <c r="B11" s="25"/>
      <c r="C11" s="26" t="s">
        <v>11</v>
      </c>
      <c r="D11" s="33">
        <f>D5+D6+D9+D10</f>
        <v>0</v>
      </c>
      <c r="E11" s="28">
        <f>SUM(E5:E10)</f>
        <v>24747</v>
      </c>
      <c r="F11" s="21">
        <f>F5+D11-E11</f>
        <v>24437</v>
      </c>
      <c r="G11" s="89">
        <f>SUM(G5:G10)</f>
        <v>24000.39</v>
      </c>
      <c r="H11" s="28">
        <f>SUM(H5:H10)</f>
        <v>5</v>
      </c>
      <c r="I11" s="21">
        <f>I5+G11-H11</f>
        <v>77700.12</v>
      </c>
      <c r="J11" s="89">
        <f>SUM(J5:J10)</f>
        <v>0</v>
      </c>
      <c r="K11" s="90">
        <f>SUM(K5:K10)</f>
        <v>0</v>
      </c>
      <c r="L11" s="87">
        <f t="shared" si="0"/>
        <v>102137.12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4"/>
  <sheetViews>
    <sheetView tabSelected="1" workbookViewId="0">
      <selection activeCell="B16" sqref="B1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15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69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203"/>
    </row>
    <row r="5" spans="1:12" x14ac:dyDescent="0.3">
      <c r="A5" s="8">
        <v>43800</v>
      </c>
      <c r="B5" s="18"/>
      <c r="C5" s="9" t="s">
        <v>106</v>
      </c>
      <c r="D5" s="31"/>
      <c r="E5" s="20"/>
      <c r="F5" s="21">
        <f>'Listopad 2019'!F11</f>
        <v>24437</v>
      </c>
      <c r="G5" s="63"/>
      <c r="H5" s="20"/>
      <c r="I5" s="59">
        <f>'Listopad 2019'!I11</f>
        <v>77700.12</v>
      </c>
      <c r="J5" s="31"/>
      <c r="K5" s="59"/>
      <c r="L5" s="21">
        <f>'Listopad 2019'!L11</f>
        <v>102137.12</v>
      </c>
    </row>
    <row r="6" spans="1:12" x14ac:dyDescent="0.3">
      <c r="A6" s="8">
        <v>43800</v>
      </c>
      <c r="B6" s="18" t="s">
        <v>113</v>
      </c>
      <c r="C6" s="9" t="s">
        <v>114</v>
      </c>
      <c r="D6" s="31">
        <v>26083</v>
      </c>
      <c r="E6" s="20"/>
      <c r="F6" s="21">
        <f>F5+D6-E6</f>
        <v>50520</v>
      </c>
      <c r="G6" s="63"/>
      <c r="H6" s="20"/>
      <c r="I6" s="59">
        <f>I5+G6-H6</f>
        <v>77700.12</v>
      </c>
      <c r="J6" s="31"/>
      <c r="K6" s="59"/>
      <c r="L6" s="21">
        <f>F6+I6</f>
        <v>128220.12</v>
      </c>
    </row>
    <row r="7" spans="1:12" x14ac:dyDescent="0.3">
      <c r="A7" s="8">
        <v>43812</v>
      </c>
      <c r="B7" s="18" t="s">
        <v>105</v>
      </c>
      <c r="C7" s="9" t="s">
        <v>112</v>
      </c>
      <c r="D7" s="31"/>
      <c r="E7" s="20">
        <v>907</v>
      </c>
      <c r="F7" s="87">
        <f>F6+D7-E7</f>
        <v>49613</v>
      </c>
      <c r="G7" s="63"/>
      <c r="H7" s="20"/>
      <c r="I7" s="59">
        <f>I5+G7-H7</f>
        <v>77700.12</v>
      </c>
      <c r="J7" s="31"/>
      <c r="K7" s="59"/>
      <c r="L7" s="87">
        <f>F7+I7</f>
        <v>127313.12</v>
      </c>
    </row>
    <row r="8" spans="1:12" x14ac:dyDescent="0.3">
      <c r="A8" s="8">
        <v>43825</v>
      </c>
      <c r="B8" s="18" t="s">
        <v>111</v>
      </c>
      <c r="C8" s="9" t="s">
        <v>115</v>
      </c>
      <c r="D8" s="31"/>
      <c r="E8" s="20">
        <v>21659</v>
      </c>
      <c r="F8" s="87">
        <f>F7+D8-E8</f>
        <v>27954</v>
      </c>
      <c r="G8" s="63"/>
      <c r="H8" s="20"/>
      <c r="I8" s="59">
        <f>I7+G8-H8</f>
        <v>77700.12</v>
      </c>
      <c r="J8" s="31"/>
      <c r="K8" s="59"/>
      <c r="L8" s="87"/>
    </row>
    <row r="9" spans="1:12" x14ac:dyDescent="0.3">
      <c r="A9" s="8">
        <v>43805</v>
      </c>
      <c r="B9" s="18" t="s">
        <v>107</v>
      </c>
      <c r="C9" s="9" t="s">
        <v>110</v>
      </c>
      <c r="D9" s="31"/>
      <c r="E9" s="20"/>
      <c r="F9" s="87">
        <f>F8+D9-E9</f>
        <v>27954</v>
      </c>
      <c r="G9" s="115"/>
      <c r="H9" s="20">
        <v>13074</v>
      </c>
      <c r="I9" s="59">
        <f>I7+G9-H9</f>
        <v>64626.119999999995</v>
      </c>
      <c r="J9" s="31"/>
      <c r="K9" s="59"/>
      <c r="L9" s="87">
        <f t="shared" ref="L9:L13" si="0">F9+I9</f>
        <v>92580.12</v>
      </c>
    </row>
    <row r="10" spans="1:12" x14ac:dyDescent="0.3">
      <c r="A10" s="92">
        <v>43815</v>
      </c>
      <c r="B10" s="93" t="s">
        <v>107</v>
      </c>
      <c r="C10" s="94" t="s">
        <v>109</v>
      </c>
      <c r="D10" s="95"/>
      <c r="E10" s="97"/>
      <c r="F10" s="138">
        <f t="shared" ref="F10:F13" si="1">F9+D10-E10</f>
        <v>27954</v>
      </c>
      <c r="G10" s="139"/>
      <c r="H10" s="97">
        <v>13747</v>
      </c>
      <c r="I10" s="59">
        <f t="shared" ref="I10:I11" si="2">I9+G10-H10</f>
        <v>50879.119999999995</v>
      </c>
      <c r="J10" s="31"/>
      <c r="K10" s="59"/>
      <c r="L10" s="87">
        <f t="shared" si="0"/>
        <v>78833.119999999995</v>
      </c>
    </row>
    <row r="11" spans="1:12" x14ac:dyDescent="0.3">
      <c r="A11" s="8">
        <v>43818</v>
      </c>
      <c r="B11" s="18" t="s">
        <v>107</v>
      </c>
      <c r="C11" s="9" t="s">
        <v>108</v>
      </c>
      <c r="D11" s="31"/>
      <c r="E11" s="20"/>
      <c r="F11" s="87">
        <f t="shared" si="1"/>
        <v>27954</v>
      </c>
      <c r="G11" s="86"/>
      <c r="H11" s="20">
        <v>3378</v>
      </c>
      <c r="I11" s="59">
        <f t="shared" si="2"/>
        <v>47501.119999999995</v>
      </c>
      <c r="J11" s="31"/>
      <c r="K11" s="59"/>
      <c r="L11" s="87">
        <f t="shared" si="0"/>
        <v>75455.12</v>
      </c>
    </row>
    <row r="12" spans="1:12" x14ac:dyDescent="0.3">
      <c r="A12" s="8">
        <v>43828</v>
      </c>
      <c r="B12" s="18" t="s">
        <v>107</v>
      </c>
      <c r="C12" s="9" t="s">
        <v>18</v>
      </c>
      <c r="D12" s="31"/>
      <c r="E12" s="20"/>
      <c r="F12" s="87">
        <f>F11+D12-E12</f>
        <v>27954</v>
      </c>
      <c r="G12" s="63"/>
      <c r="H12" s="20">
        <v>6</v>
      </c>
      <c r="I12" s="59">
        <f>I11+G12-H12</f>
        <v>47495.119999999995</v>
      </c>
      <c r="J12" s="31"/>
      <c r="K12" s="59"/>
      <c r="L12" s="87">
        <f t="shared" si="0"/>
        <v>75449.119999999995</v>
      </c>
    </row>
    <row r="13" spans="1:12" x14ac:dyDescent="0.3">
      <c r="A13" s="8">
        <v>43830</v>
      </c>
      <c r="B13" s="18" t="s">
        <v>107</v>
      </c>
      <c r="C13" s="66" t="s">
        <v>12</v>
      </c>
      <c r="D13" s="31"/>
      <c r="E13" s="20"/>
      <c r="F13" s="87">
        <f t="shared" si="1"/>
        <v>27954</v>
      </c>
      <c r="G13" s="63">
        <v>0.41</v>
      </c>
      <c r="H13" s="20"/>
      <c r="I13" s="59">
        <f>I12+G13-H13</f>
        <v>47495.53</v>
      </c>
      <c r="J13" s="31"/>
      <c r="K13" s="59"/>
      <c r="L13" s="87">
        <f t="shared" si="0"/>
        <v>75449.53</v>
      </c>
    </row>
    <row r="14" spans="1:12" x14ac:dyDescent="0.3">
      <c r="A14" s="8">
        <v>43830</v>
      </c>
      <c r="B14" s="25"/>
      <c r="C14" s="26" t="s">
        <v>11</v>
      </c>
      <c r="D14" s="33">
        <f>SUM(D5:D13)</f>
        <v>26083</v>
      </c>
      <c r="E14" s="28">
        <f>SUM(E5:E13)</f>
        <v>22566</v>
      </c>
      <c r="F14" s="28">
        <f>F5+D14-E14</f>
        <v>27954</v>
      </c>
      <c r="G14" s="89">
        <f>SUM(G5:G13)</f>
        <v>0.41</v>
      </c>
      <c r="H14" s="28">
        <f>SUM(H5:H13)</f>
        <v>30205</v>
      </c>
      <c r="I14" s="36">
        <f>I5+G14-H14</f>
        <v>47495.53</v>
      </c>
      <c r="J14" s="33">
        <f>SUM(J5:J13)</f>
        <v>0</v>
      </c>
      <c r="K14" s="64">
        <f>SUM(K5:K13)</f>
        <v>0</v>
      </c>
      <c r="L14" s="65">
        <f>F14+I14</f>
        <v>75449.53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workbookViewId="0">
      <selection activeCell="J8" sqref="J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ht="15" customHeight="1" x14ac:dyDescent="0.3">
      <c r="A1" s="187" t="s">
        <v>29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33.7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201" t="s">
        <v>5</v>
      </c>
      <c r="D3" s="191" t="s">
        <v>7</v>
      </c>
      <c r="E3" s="192"/>
      <c r="F3" s="193"/>
      <c r="G3" s="191" t="s">
        <v>8</v>
      </c>
      <c r="H3" s="192"/>
      <c r="I3" s="193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202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7" t="s">
        <v>3</v>
      </c>
      <c r="J4" s="2" t="s">
        <v>1</v>
      </c>
      <c r="K4" s="7" t="s">
        <v>2</v>
      </c>
      <c r="L4" s="190"/>
    </row>
    <row r="5" spans="1:12" x14ac:dyDescent="0.3">
      <c r="A5" s="8">
        <v>43497</v>
      </c>
      <c r="B5" s="74"/>
      <c r="C5" s="11" t="s">
        <v>49</v>
      </c>
      <c r="D5" s="68"/>
      <c r="E5" s="20"/>
      <c r="F5" s="75">
        <f>'Leden 2019'!F19</f>
        <v>77078</v>
      </c>
      <c r="G5" s="10"/>
      <c r="H5" s="76"/>
      <c r="I5" s="62">
        <f>'Leden 2019'!$I$19</f>
        <v>47135.979999999996</v>
      </c>
      <c r="J5" s="68"/>
      <c r="K5" s="11"/>
      <c r="L5" s="17">
        <f>'Leden 2019'!L19</f>
        <v>124213.98</v>
      </c>
    </row>
    <row r="6" spans="1:12" s="35" customFormat="1" x14ac:dyDescent="0.3">
      <c r="A6" s="140">
        <v>43503</v>
      </c>
      <c r="B6" s="135" t="s">
        <v>50</v>
      </c>
      <c r="C6" s="141" t="s">
        <v>52</v>
      </c>
      <c r="D6" s="142"/>
      <c r="E6" s="143"/>
      <c r="F6" s="144">
        <f>F5+D6-E6</f>
        <v>77078</v>
      </c>
      <c r="G6" s="145"/>
      <c r="H6" s="146">
        <v>16654</v>
      </c>
      <c r="I6" s="183">
        <f>I5+G6-H6</f>
        <v>30481.979999999996</v>
      </c>
      <c r="J6" s="142"/>
      <c r="K6" s="141"/>
      <c r="L6" s="147">
        <f>F6+I6</f>
        <v>107559.98</v>
      </c>
    </row>
    <row r="7" spans="1:12" ht="15" customHeight="1" x14ac:dyDescent="0.3">
      <c r="A7" s="12">
        <v>43503</v>
      </c>
      <c r="B7" s="19" t="s">
        <v>56</v>
      </c>
      <c r="C7" s="72" t="s">
        <v>54</v>
      </c>
      <c r="D7" s="32"/>
      <c r="E7" s="21">
        <v>8000</v>
      </c>
      <c r="F7" s="73">
        <f t="shared" ref="F7" si="0">F6+D7-E7</f>
        <v>69078</v>
      </c>
      <c r="G7" s="14"/>
      <c r="H7" s="21"/>
      <c r="I7" s="67">
        <f t="shared" ref="I7" si="1">I6+G7-H7</f>
        <v>30481.979999999996</v>
      </c>
      <c r="J7" s="14"/>
      <c r="K7" s="15"/>
      <c r="L7" s="71">
        <f t="shared" ref="L7:L12" si="2">F7+I7</f>
        <v>99559.98</v>
      </c>
    </row>
    <row r="8" spans="1:12" ht="15" customHeight="1" x14ac:dyDescent="0.3">
      <c r="A8" s="99">
        <v>43506</v>
      </c>
      <c r="B8" s="100" t="s">
        <v>23</v>
      </c>
      <c r="C8" s="101" t="s">
        <v>55</v>
      </c>
      <c r="D8" s="102">
        <v>3206</v>
      </c>
      <c r="E8" s="21"/>
      <c r="F8" s="73">
        <f>F7+D8-E8</f>
        <v>72284</v>
      </c>
      <c r="G8" s="14"/>
      <c r="H8" s="21"/>
      <c r="I8" s="67">
        <f>I7+G8-H8</f>
        <v>30481.979999999996</v>
      </c>
      <c r="J8" s="14"/>
      <c r="K8" s="15"/>
      <c r="L8" s="71">
        <f>F8+I8</f>
        <v>102765.98</v>
      </c>
    </row>
    <row r="9" spans="1:12" ht="15" customHeight="1" x14ac:dyDescent="0.3">
      <c r="A9" s="99">
        <v>43514</v>
      </c>
      <c r="B9" s="100" t="s">
        <v>58</v>
      </c>
      <c r="C9" s="101" t="s">
        <v>57</v>
      </c>
      <c r="D9" s="102"/>
      <c r="E9" s="21">
        <v>11060</v>
      </c>
      <c r="F9" s="73">
        <f>F8+D9-E9</f>
        <v>61224</v>
      </c>
      <c r="G9" s="14"/>
      <c r="H9" s="21"/>
      <c r="I9" s="67">
        <f>I8+G9-H9</f>
        <v>30481.979999999996</v>
      </c>
      <c r="J9" s="14"/>
      <c r="K9" s="15"/>
      <c r="L9" s="71">
        <f>F9+I9</f>
        <v>91705.98</v>
      </c>
    </row>
    <row r="10" spans="1:12" ht="15" customHeight="1" x14ac:dyDescent="0.3">
      <c r="A10" s="12">
        <v>43519</v>
      </c>
      <c r="B10" s="19" t="s">
        <v>51</v>
      </c>
      <c r="C10" s="15" t="s">
        <v>14</v>
      </c>
      <c r="D10" s="32"/>
      <c r="E10" s="21"/>
      <c r="F10" s="73">
        <f>F9+D10-E10</f>
        <v>61224</v>
      </c>
      <c r="G10" s="14"/>
      <c r="H10" s="21">
        <v>2</v>
      </c>
      <c r="I10" s="67">
        <f>I9+G10-H10</f>
        <v>30479.979999999996</v>
      </c>
      <c r="J10" s="14"/>
      <c r="K10" s="15"/>
      <c r="L10" s="71">
        <f t="shared" si="2"/>
        <v>91703.98</v>
      </c>
    </row>
    <row r="11" spans="1:12" ht="15" customHeight="1" x14ac:dyDescent="0.3">
      <c r="A11" s="12">
        <v>43524</v>
      </c>
      <c r="B11" s="19" t="s">
        <v>25</v>
      </c>
      <c r="C11" s="15" t="s">
        <v>59</v>
      </c>
      <c r="D11" s="32"/>
      <c r="E11" s="21">
        <v>7517</v>
      </c>
      <c r="F11" s="73">
        <f>F10+D11-E11</f>
        <v>53707</v>
      </c>
      <c r="G11" s="14"/>
      <c r="H11" s="21"/>
      <c r="I11" s="67">
        <f>I10+G11-H11</f>
        <v>30479.979999999996</v>
      </c>
      <c r="J11" s="14"/>
      <c r="K11" s="15"/>
      <c r="L11" s="71">
        <f t="shared" si="2"/>
        <v>84186.98</v>
      </c>
    </row>
    <row r="12" spans="1:12" ht="15" customHeight="1" thickBot="1" x14ac:dyDescent="0.35">
      <c r="A12" s="12">
        <v>43524</v>
      </c>
      <c r="B12" s="19" t="s">
        <v>51</v>
      </c>
      <c r="C12" s="15" t="s">
        <v>12</v>
      </c>
      <c r="D12" s="32"/>
      <c r="E12" s="21"/>
      <c r="F12" s="73">
        <f>F11+D12-E12</f>
        <v>53707</v>
      </c>
      <c r="G12" s="32">
        <v>0.22</v>
      </c>
      <c r="H12" s="21"/>
      <c r="I12" s="67">
        <f>I10+G12-H12</f>
        <v>30480.199999999997</v>
      </c>
      <c r="J12" s="14"/>
      <c r="K12" s="15"/>
      <c r="L12" s="71">
        <f t="shared" si="2"/>
        <v>84187.199999999997</v>
      </c>
    </row>
    <row r="13" spans="1:12" ht="15" customHeight="1" thickBot="1" x14ac:dyDescent="0.35">
      <c r="A13" s="77">
        <v>43524</v>
      </c>
      <c r="B13" s="78"/>
      <c r="C13" s="79" t="s">
        <v>11</v>
      </c>
      <c r="D13" s="80">
        <f>SUM(D5:D12)</f>
        <v>3206</v>
      </c>
      <c r="E13" s="81">
        <f>SUM(E6:E12)</f>
        <v>26577</v>
      </c>
      <c r="F13" s="82">
        <f>F5+D13-E13</f>
        <v>53707</v>
      </c>
      <c r="G13" s="80">
        <f>SUM(G7:G12)</f>
        <v>0.22</v>
      </c>
      <c r="H13" s="81">
        <v>16656</v>
      </c>
      <c r="I13" s="82">
        <f>I5+G13-H13</f>
        <v>30480.199999999997</v>
      </c>
      <c r="J13" s="83">
        <f>SUM(J5:J12)</f>
        <v>0</v>
      </c>
      <c r="K13" s="82">
        <f>SUM(K5:K12)</f>
        <v>0</v>
      </c>
      <c r="L13" s="84">
        <f>F13+I13</f>
        <v>84187.199999999997</v>
      </c>
    </row>
    <row r="14" spans="1:12" x14ac:dyDescent="0.3">
      <c r="A14" s="43"/>
      <c r="B14" s="44"/>
      <c r="C14" s="45"/>
      <c r="D14" s="46"/>
      <c r="E14" s="47"/>
      <c r="F14" s="47"/>
      <c r="G14" s="45"/>
      <c r="H14" s="46"/>
      <c r="I14" s="45"/>
      <c r="J14" s="45"/>
      <c r="K14" s="45"/>
      <c r="L14" s="48"/>
    </row>
    <row r="15" spans="1:12" x14ac:dyDescent="0.3">
      <c r="A15" s="43"/>
      <c r="B15" s="44"/>
      <c r="C15" s="45"/>
      <c r="D15" s="46"/>
      <c r="E15" s="47"/>
      <c r="F15" s="47"/>
      <c r="G15" s="45"/>
      <c r="H15" s="46"/>
      <c r="I15" s="45"/>
      <c r="J15" s="45"/>
      <c r="K15" s="45"/>
      <c r="L15" s="48"/>
    </row>
    <row r="16" spans="1:12" x14ac:dyDescent="0.3">
      <c r="A16" s="43"/>
      <c r="B16" s="44"/>
      <c r="C16" s="45"/>
      <c r="D16" s="46"/>
      <c r="E16" s="47"/>
      <c r="F16" s="47"/>
      <c r="G16" s="45"/>
      <c r="H16" s="46"/>
      <c r="I16" s="45"/>
      <c r="J16" s="45"/>
      <c r="K16" s="45"/>
      <c r="L16" s="48"/>
    </row>
    <row r="17" spans="1:12" x14ac:dyDescent="0.3">
      <c r="A17" s="43"/>
      <c r="B17" s="44"/>
      <c r="C17" s="45"/>
      <c r="D17" s="46"/>
      <c r="E17" s="47"/>
      <c r="F17" s="47"/>
      <c r="G17" s="45"/>
      <c r="H17" s="46"/>
      <c r="I17" s="45"/>
      <c r="J17" s="45"/>
      <c r="K17" s="45"/>
      <c r="L17" s="48"/>
    </row>
    <row r="18" spans="1:12" x14ac:dyDescent="0.3">
      <c r="A18" s="43"/>
      <c r="B18" s="44"/>
      <c r="C18" s="45"/>
      <c r="D18" s="46"/>
      <c r="E18" s="47"/>
      <c r="F18" s="47"/>
      <c r="G18" s="45"/>
      <c r="H18" s="46"/>
      <c r="I18" s="45"/>
      <c r="J18" s="45"/>
      <c r="K18" s="45"/>
      <c r="L18" s="48"/>
    </row>
    <row r="19" spans="1:12" x14ac:dyDescent="0.3">
      <c r="A19" s="43"/>
      <c r="B19" s="44"/>
      <c r="C19" s="45"/>
      <c r="D19" s="46"/>
      <c r="E19" s="47"/>
      <c r="F19" s="47"/>
      <c r="G19" s="45"/>
      <c r="H19" s="46"/>
      <c r="I19" s="45"/>
      <c r="J19" s="45"/>
      <c r="K19" s="45"/>
      <c r="L19" s="48"/>
    </row>
    <row r="20" spans="1:12" x14ac:dyDescent="0.3">
      <c r="A20" s="43"/>
      <c r="B20" s="44"/>
      <c r="C20" s="45"/>
      <c r="D20" s="46"/>
      <c r="E20" s="47"/>
      <c r="F20" s="47"/>
      <c r="G20" s="45"/>
      <c r="H20" s="46"/>
      <c r="I20" s="45"/>
      <c r="J20" s="45"/>
      <c r="K20" s="45"/>
      <c r="L20" s="48"/>
    </row>
    <row r="21" spans="1:12" x14ac:dyDescent="0.3">
      <c r="A21" s="43"/>
      <c r="B21" s="44"/>
      <c r="C21" s="45"/>
      <c r="D21" s="46"/>
      <c r="E21" s="47"/>
      <c r="F21" s="47"/>
      <c r="G21" s="45"/>
      <c r="H21" s="46"/>
      <c r="I21" s="45"/>
      <c r="J21" s="45"/>
      <c r="K21" s="45"/>
      <c r="L21" s="48"/>
    </row>
    <row r="22" spans="1:12" x14ac:dyDescent="0.3">
      <c r="A22" s="43"/>
      <c r="B22" s="44"/>
      <c r="C22" s="45"/>
      <c r="D22" s="46"/>
      <c r="E22" s="47"/>
      <c r="F22" s="47"/>
      <c r="G22" s="45"/>
      <c r="H22" s="46"/>
      <c r="I22" s="45"/>
      <c r="J22" s="45"/>
      <c r="K22" s="45"/>
      <c r="L22" s="48"/>
    </row>
    <row r="23" spans="1:12" x14ac:dyDescent="0.3">
      <c r="A23" s="43"/>
      <c r="B23" s="44"/>
      <c r="C23" s="45"/>
      <c r="D23" s="46"/>
      <c r="E23" s="47"/>
      <c r="F23" s="47"/>
      <c r="G23" s="45"/>
      <c r="H23" s="46"/>
      <c r="I23" s="45"/>
      <c r="J23" s="45"/>
      <c r="K23" s="45"/>
      <c r="L23" s="48"/>
    </row>
    <row r="24" spans="1:12" x14ac:dyDescent="0.3">
      <c r="A24" s="43"/>
      <c r="B24" s="44"/>
      <c r="C24" s="45"/>
      <c r="D24" s="46"/>
      <c r="E24" s="47"/>
      <c r="F24" s="47"/>
      <c r="G24" s="45"/>
      <c r="H24" s="46"/>
      <c r="I24" s="46"/>
      <c r="J24" s="45"/>
      <c r="K24" s="45"/>
      <c r="L24" s="48"/>
    </row>
    <row r="25" spans="1:12" x14ac:dyDescent="0.3">
      <c r="A25" s="43"/>
      <c r="B25" s="44"/>
      <c r="C25" s="45"/>
      <c r="D25" s="46"/>
      <c r="E25" s="47"/>
      <c r="F25" s="47"/>
      <c r="G25" s="45"/>
      <c r="H25" s="46"/>
      <c r="I25" s="45"/>
      <c r="J25" s="45"/>
      <c r="K25" s="45"/>
      <c r="L25" s="48"/>
    </row>
    <row r="26" spans="1:12" x14ac:dyDescent="0.3">
      <c r="A26" s="43"/>
      <c r="B26" s="44"/>
      <c r="C26" s="45"/>
      <c r="D26" s="46"/>
      <c r="E26" s="47"/>
      <c r="F26" s="47"/>
      <c r="G26" s="45"/>
      <c r="H26" s="46"/>
      <c r="I26" s="45"/>
      <c r="J26" s="45"/>
      <c r="K26" s="45"/>
      <c r="L26" s="48"/>
    </row>
    <row r="27" spans="1:12" x14ac:dyDescent="0.3">
      <c r="A27" s="45"/>
      <c r="B27" s="44"/>
      <c r="C27" s="45"/>
      <c r="D27" s="46"/>
      <c r="E27" s="47"/>
      <c r="F27" s="47"/>
      <c r="G27" s="45"/>
      <c r="H27" s="46"/>
      <c r="I27" s="45"/>
      <c r="J27" s="45"/>
      <c r="K27" s="45"/>
      <c r="L27" s="48"/>
    </row>
    <row r="28" spans="1:12" x14ac:dyDescent="0.3">
      <c r="A28" s="45"/>
      <c r="B28" s="44"/>
      <c r="C28" s="45"/>
      <c r="D28" s="46"/>
      <c r="E28" s="47"/>
      <c r="F28" s="47"/>
      <c r="G28" s="45"/>
      <c r="H28" s="46"/>
      <c r="I28" s="45"/>
      <c r="J28" s="45"/>
      <c r="K28" s="45"/>
      <c r="L28" s="48"/>
    </row>
    <row r="29" spans="1:12" x14ac:dyDescent="0.3">
      <c r="A29" s="45"/>
      <c r="B29" s="44"/>
      <c r="C29" s="45"/>
      <c r="D29" s="46"/>
      <c r="E29" s="47"/>
      <c r="F29" s="47"/>
      <c r="G29" s="45"/>
      <c r="H29" s="46"/>
      <c r="I29" s="45"/>
      <c r="J29" s="45"/>
      <c r="K29" s="45"/>
      <c r="L29" s="48"/>
    </row>
    <row r="30" spans="1:12" x14ac:dyDescent="0.3">
      <c r="A30" s="45"/>
      <c r="B30" s="44"/>
      <c r="C30" s="45"/>
      <c r="D30" s="46"/>
      <c r="E30" s="47"/>
      <c r="F30" s="47"/>
      <c r="G30" s="45"/>
      <c r="H30" s="46"/>
      <c r="I30" s="45"/>
      <c r="J30" s="45"/>
      <c r="K30" s="45"/>
      <c r="L30" s="48"/>
    </row>
    <row r="31" spans="1:12" x14ac:dyDescent="0.3">
      <c r="A31" s="45"/>
      <c r="B31" s="44"/>
      <c r="C31" s="45"/>
      <c r="D31" s="46"/>
      <c r="E31" s="47"/>
      <c r="F31" s="47"/>
      <c r="G31" s="45"/>
      <c r="H31" s="46"/>
      <c r="I31" s="45"/>
      <c r="J31" s="45"/>
      <c r="K31" s="45"/>
      <c r="L31" s="48"/>
    </row>
    <row r="32" spans="1:12" x14ac:dyDescent="0.3">
      <c r="A32" s="45"/>
      <c r="B32" s="44"/>
      <c r="C32" s="45"/>
      <c r="D32" s="46"/>
      <c r="E32" s="47"/>
      <c r="F32" s="47"/>
      <c r="G32" s="45"/>
      <c r="H32" s="46"/>
      <c r="I32" s="45"/>
      <c r="J32" s="45"/>
      <c r="K32" s="45"/>
      <c r="L32" s="48"/>
    </row>
    <row r="33" spans="1:12" x14ac:dyDescent="0.3">
      <c r="A33" s="45"/>
      <c r="B33" s="44"/>
      <c r="C33" s="45"/>
      <c r="D33" s="46"/>
      <c r="E33" s="47"/>
      <c r="F33" s="47"/>
      <c r="G33" s="45"/>
      <c r="H33" s="46"/>
      <c r="I33" s="45"/>
      <c r="J33" s="45"/>
      <c r="K33" s="45"/>
      <c r="L33" s="48"/>
    </row>
    <row r="34" spans="1:12" x14ac:dyDescent="0.3">
      <c r="A34" s="45"/>
      <c r="B34" s="44"/>
      <c r="C34" s="45"/>
      <c r="D34" s="46"/>
      <c r="E34" s="47"/>
      <c r="F34" s="47"/>
      <c r="G34" s="45"/>
      <c r="H34" s="46"/>
      <c r="I34" s="45"/>
      <c r="J34" s="45"/>
      <c r="K34" s="45"/>
      <c r="L34" s="48"/>
    </row>
    <row r="35" spans="1:12" x14ac:dyDescent="0.3">
      <c r="A35" s="45"/>
      <c r="B35" s="44"/>
      <c r="C35" s="45"/>
      <c r="D35" s="46"/>
      <c r="E35" s="47"/>
      <c r="F35" s="47"/>
      <c r="G35" s="45"/>
      <c r="H35" s="46"/>
      <c r="I35" s="45"/>
      <c r="J35" s="45"/>
      <c r="K35" s="45"/>
      <c r="L35" s="48"/>
    </row>
    <row r="36" spans="1:12" x14ac:dyDescent="0.3">
      <c r="A36" s="45"/>
      <c r="B36" s="44"/>
      <c r="C36" s="45"/>
      <c r="D36" s="46"/>
      <c r="E36" s="47"/>
      <c r="F36" s="47"/>
      <c r="G36" s="45"/>
      <c r="H36" s="46"/>
      <c r="I36" s="45"/>
      <c r="J36" s="45"/>
      <c r="K36" s="45"/>
      <c r="L36" s="48"/>
    </row>
    <row r="37" spans="1:12" x14ac:dyDescent="0.3">
      <c r="A37" s="45"/>
      <c r="B37" s="44"/>
      <c r="C37" s="45"/>
      <c r="D37" s="46"/>
      <c r="E37" s="47"/>
      <c r="F37" s="47"/>
      <c r="G37" s="45"/>
      <c r="H37" s="46"/>
      <c r="I37" s="45"/>
      <c r="J37" s="45"/>
      <c r="K37" s="45"/>
      <c r="L37" s="48"/>
    </row>
    <row r="38" spans="1:12" x14ac:dyDescent="0.3">
      <c r="A38" s="45"/>
      <c r="B38" s="44"/>
      <c r="C38" s="45"/>
      <c r="D38" s="46"/>
      <c r="E38" s="47"/>
      <c r="F38" s="47"/>
      <c r="G38" s="45"/>
      <c r="H38" s="46"/>
      <c r="I38" s="45"/>
      <c r="J38" s="45"/>
      <c r="K38" s="45"/>
      <c r="L38" s="48"/>
    </row>
    <row r="39" spans="1:12" x14ac:dyDescent="0.3">
      <c r="A39" s="45"/>
      <c r="B39" s="44"/>
      <c r="C39" s="45"/>
      <c r="D39" s="46"/>
      <c r="E39" s="47"/>
      <c r="F39" s="47"/>
      <c r="G39" s="45"/>
      <c r="H39" s="46"/>
      <c r="I39" s="45"/>
      <c r="J39" s="45"/>
      <c r="K39" s="45"/>
      <c r="L39" s="48"/>
    </row>
    <row r="40" spans="1:12" x14ac:dyDescent="0.3">
      <c r="A40" s="45"/>
      <c r="B40" s="44"/>
      <c r="C40" s="45"/>
      <c r="D40" s="46"/>
      <c r="E40" s="47"/>
      <c r="F40" s="47"/>
      <c r="G40" s="45"/>
      <c r="H40" s="46"/>
      <c r="I40" s="45"/>
      <c r="J40" s="45"/>
      <c r="K40" s="45"/>
      <c r="L40" s="48"/>
    </row>
    <row r="41" spans="1:12" x14ac:dyDescent="0.3">
      <c r="A41" s="45"/>
      <c r="B41" s="44"/>
      <c r="C41" s="45"/>
      <c r="D41" s="46"/>
      <c r="E41" s="47"/>
      <c r="F41" s="47"/>
      <c r="G41" s="45"/>
      <c r="H41" s="46"/>
      <c r="I41" s="45"/>
      <c r="J41" s="45"/>
      <c r="K41" s="45"/>
      <c r="L41" s="48"/>
    </row>
    <row r="42" spans="1:12" x14ac:dyDescent="0.3">
      <c r="A42" s="45"/>
      <c r="B42" s="44"/>
      <c r="C42" s="45"/>
      <c r="D42" s="46"/>
      <c r="E42" s="47"/>
      <c r="F42" s="47"/>
      <c r="G42" s="45"/>
      <c r="H42" s="46"/>
      <c r="I42" s="45"/>
      <c r="J42" s="45"/>
      <c r="K42" s="45"/>
      <c r="L42" s="48"/>
    </row>
    <row r="43" spans="1:12" x14ac:dyDescent="0.3">
      <c r="A43" s="45"/>
      <c r="B43" s="44"/>
      <c r="C43" s="45"/>
      <c r="D43" s="46"/>
      <c r="E43" s="47"/>
      <c r="F43" s="47"/>
      <c r="G43" s="45"/>
      <c r="H43" s="46"/>
      <c r="I43" s="45"/>
      <c r="J43" s="45"/>
      <c r="K43" s="45"/>
      <c r="L43" s="48"/>
    </row>
    <row r="44" spans="1:12" x14ac:dyDescent="0.3">
      <c r="A44" s="45"/>
      <c r="B44" s="44"/>
      <c r="C44" s="45"/>
      <c r="D44" s="46"/>
      <c r="E44" s="47"/>
      <c r="F44" s="47"/>
      <c r="G44" s="45"/>
      <c r="H44" s="46"/>
      <c r="I44" s="45"/>
      <c r="J44" s="45"/>
      <c r="K44" s="45"/>
      <c r="L44" s="48"/>
    </row>
    <row r="45" spans="1:12" x14ac:dyDescent="0.3">
      <c r="A45" s="45"/>
      <c r="B45" s="44"/>
      <c r="C45" s="45"/>
      <c r="D45" s="46"/>
      <c r="E45" s="47"/>
      <c r="F45" s="47"/>
      <c r="G45" s="45"/>
      <c r="H45" s="46"/>
      <c r="I45" s="45"/>
      <c r="J45" s="45"/>
      <c r="K45" s="45"/>
      <c r="L45" s="48"/>
    </row>
    <row r="46" spans="1:12" x14ac:dyDescent="0.3">
      <c r="A46" s="45"/>
      <c r="B46" s="44"/>
      <c r="C46" s="45"/>
      <c r="D46" s="46"/>
      <c r="E46" s="47"/>
      <c r="F46" s="47"/>
      <c r="G46" s="45"/>
      <c r="H46" s="46"/>
      <c r="I46" s="45"/>
      <c r="J46" s="45"/>
      <c r="K46" s="45"/>
      <c r="L46" s="48"/>
    </row>
    <row r="47" spans="1:12" x14ac:dyDescent="0.3">
      <c r="A47" s="45"/>
      <c r="B47" s="44"/>
      <c r="C47" s="45"/>
      <c r="D47" s="46"/>
      <c r="E47" s="47"/>
      <c r="F47" s="47"/>
      <c r="G47" s="45"/>
      <c r="H47" s="46"/>
      <c r="I47" s="45"/>
      <c r="J47" s="45"/>
      <c r="K47" s="45"/>
      <c r="L47" s="48"/>
    </row>
    <row r="48" spans="1:12" x14ac:dyDescent="0.3">
      <c r="A48" s="45"/>
      <c r="B48" s="44"/>
      <c r="C48" s="45"/>
      <c r="D48" s="46"/>
      <c r="E48" s="47"/>
      <c r="F48" s="47"/>
      <c r="G48" s="45"/>
      <c r="H48" s="46"/>
      <c r="I48" s="45"/>
      <c r="J48" s="45"/>
      <c r="K48" s="45"/>
      <c r="L48" s="48"/>
    </row>
    <row r="49" spans="1:12" x14ac:dyDescent="0.3">
      <c r="A49" s="45"/>
      <c r="B49" s="44"/>
      <c r="C49" s="45"/>
      <c r="D49" s="46"/>
      <c r="E49" s="47"/>
      <c r="F49" s="47"/>
      <c r="G49" s="45"/>
      <c r="H49" s="46"/>
      <c r="I49" s="45"/>
      <c r="J49" s="45"/>
      <c r="K49" s="45"/>
      <c r="L49" s="48"/>
    </row>
    <row r="50" spans="1:12" x14ac:dyDescent="0.3">
      <c r="A50" s="45"/>
      <c r="B50" s="44"/>
      <c r="C50" s="45"/>
      <c r="D50" s="46"/>
      <c r="E50" s="47"/>
      <c r="F50" s="47"/>
      <c r="G50" s="45"/>
      <c r="H50" s="46"/>
      <c r="I50" s="45"/>
      <c r="J50" s="45"/>
      <c r="K50" s="45"/>
      <c r="L50" s="48"/>
    </row>
    <row r="51" spans="1:12" x14ac:dyDescent="0.3">
      <c r="A51" s="45"/>
      <c r="B51" s="44"/>
      <c r="C51" s="45"/>
      <c r="D51" s="46"/>
      <c r="E51" s="47"/>
      <c r="F51" s="47"/>
      <c r="G51" s="45"/>
      <c r="H51" s="46"/>
      <c r="I51" s="45"/>
      <c r="J51" s="45"/>
      <c r="K51" s="45"/>
      <c r="L51" s="48"/>
    </row>
    <row r="52" spans="1:12" x14ac:dyDescent="0.3">
      <c r="A52" s="45"/>
      <c r="B52" s="44"/>
      <c r="C52" s="45"/>
      <c r="D52" s="46"/>
      <c r="E52" s="47"/>
      <c r="F52" s="47"/>
      <c r="G52" s="45"/>
      <c r="H52" s="46"/>
      <c r="I52" s="45"/>
      <c r="J52" s="45"/>
      <c r="K52" s="45"/>
      <c r="L52" s="48"/>
    </row>
    <row r="53" spans="1:12" x14ac:dyDescent="0.3">
      <c r="A53" s="45"/>
      <c r="B53" s="44"/>
      <c r="C53" s="45"/>
      <c r="D53" s="46"/>
      <c r="E53" s="47"/>
      <c r="F53" s="47"/>
      <c r="G53" s="45"/>
      <c r="H53" s="46"/>
      <c r="I53" s="45"/>
      <c r="J53" s="45"/>
      <c r="K53" s="45"/>
      <c r="L53" s="48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"/>
  <sheetViews>
    <sheetView workbookViewId="0">
      <selection activeCell="J6" sqref="J6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39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12" x14ac:dyDescent="0.3">
      <c r="A5" s="51">
        <v>43525</v>
      </c>
      <c r="B5" s="52"/>
      <c r="C5" s="53" t="s">
        <v>60</v>
      </c>
      <c r="D5" s="54"/>
      <c r="E5" s="55"/>
      <c r="F5" s="122">
        <f>'Únor 2019'!$F$13</f>
        <v>53707</v>
      </c>
      <c r="G5" s="56"/>
      <c r="H5" s="57"/>
      <c r="I5" s="184">
        <f>'Únor 2019'!$I$13</f>
        <v>30480.199999999997</v>
      </c>
      <c r="J5" s="54"/>
      <c r="K5" s="58"/>
      <c r="L5" s="42">
        <f>'Únor 2019'!$L$13</f>
        <v>84187.199999999997</v>
      </c>
    </row>
    <row r="6" spans="1:12" s="159" customFormat="1" x14ac:dyDescent="0.3">
      <c r="A6" s="171">
        <v>43531</v>
      </c>
      <c r="B6" s="172" t="s">
        <v>61</v>
      </c>
      <c r="C6" s="173" t="s">
        <v>62</v>
      </c>
      <c r="D6" s="174"/>
      <c r="E6" s="175"/>
      <c r="F6" s="176">
        <f>F5+D6-E6</f>
        <v>53707</v>
      </c>
      <c r="G6" s="177"/>
      <c r="H6" s="178">
        <v>4577</v>
      </c>
      <c r="I6" s="185">
        <f>I5+G6-H6</f>
        <v>25903.199999999997</v>
      </c>
      <c r="J6" s="174"/>
      <c r="K6" s="179"/>
      <c r="L6" s="180">
        <f>F6+I6</f>
        <v>79610.2</v>
      </c>
    </row>
    <row r="7" spans="1:12" x14ac:dyDescent="0.3">
      <c r="A7" s="51">
        <v>43554</v>
      </c>
      <c r="B7" s="52" t="s">
        <v>61</v>
      </c>
      <c r="C7" s="53" t="s">
        <v>15</v>
      </c>
      <c r="D7" s="54"/>
      <c r="E7" s="55"/>
      <c r="F7" s="122">
        <f>F6+D7-E7</f>
        <v>53707</v>
      </c>
      <c r="G7" s="56"/>
      <c r="H7" s="57">
        <v>2</v>
      </c>
      <c r="I7" s="184">
        <f>I6+G7-H7</f>
        <v>25901.199999999997</v>
      </c>
      <c r="J7" s="54"/>
      <c r="K7" s="58"/>
      <c r="L7" s="111">
        <f>F7+I7</f>
        <v>79608.2</v>
      </c>
    </row>
    <row r="8" spans="1:12" ht="15" customHeight="1" x14ac:dyDescent="0.3">
      <c r="A8" s="12">
        <v>43555</v>
      </c>
      <c r="B8" s="19" t="s">
        <v>61</v>
      </c>
      <c r="C8" s="13" t="s">
        <v>12</v>
      </c>
      <c r="D8" s="32"/>
      <c r="E8" s="23"/>
      <c r="F8" s="123">
        <f>F7+D8-E8</f>
        <v>53707</v>
      </c>
      <c r="G8" s="32">
        <v>0.19</v>
      </c>
      <c r="H8" s="21"/>
      <c r="I8" s="67">
        <f>I7+G8-H8</f>
        <v>25901.389999999996</v>
      </c>
      <c r="J8" s="14"/>
      <c r="K8" s="15"/>
      <c r="L8" s="107">
        <f>F8+I8</f>
        <v>79608.39</v>
      </c>
    </row>
    <row r="9" spans="1:12" x14ac:dyDescent="0.3">
      <c r="A9" s="24">
        <v>43555</v>
      </c>
      <c r="B9" s="25"/>
      <c r="C9" s="26" t="s">
        <v>11</v>
      </c>
      <c r="D9" s="33">
        <f>SUM(D5:D8)</f>
        <v>0</v>
      </c>
      <c r="E9" s="28">
        <f>SUM(E5:E8)</f>
        <v>0</v>
      </c>
      <c r="F9" s="124">
        <f>F5+D9-E9</f>
        <v>53707</v>
      </c>
      <c r="G9" s="33">
        <f>SUM(G5:G8)</f>
        <v>0.19</v>
      </c>
      <c r="H9" s="28">
        <f>SUM(H5:H8)</f>
        <v>4579</v>
      </c>
      <c r="I9" s="36">
        <f>I5+G9-H9</f>
        <v>25901.389999999996</v>
      </c>
      <c r="J9" s="60">
        <f>SUM(J5:J8)</f>
        <v>0</v>
      </c>
      <c r="K9" s="29"/>
      <c r="L9" s="30">
        <f t="shared" ref="L9" si="0">F9+I9</f>
        <v>79608.39</v>
      </c>
    </row>
    <row r="10" spans="1:12" x14ac:dyDescent="0.3">
      <c r="F10" s="110"/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3"/>
  <sheetViews>
    <sheetView workbookViewId="0">
      <selection activeCell="J10" sqref="J10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40.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12" ht="15" customHeight="1" x14ac:dyDescent="0.3">
      <c r="A5" s="8">
        <v>43556</v>
      </c>
      <c r="B5" s="18"/>
      <c r="C5" s="9" t="s">
        <v>63</v>
      </c>
      <c r="D5" s="31"/>
      <c r="E5" s="20"/>
      <c r="F5" s="62">
        <f>'Březen 2019'!$F$9</f>
        <v>53707</v>
      </c>
      <c r="G5" s="10"/>
      <c r="H5" s="20"/>
      <c r="I5" s="59">
        <f>'Březen 2019'!$I$9</f>
        <v>25901.389999999996</v>
      </c>
      <c r="J5" s="10"/>
      <c r="K5" s="11"/>
      <c r="L5" s="17">
        <f>'Březen 2019'!$L$9</f>
        <v>79608.39</v>
      </c>
    </row>
    <row r="6" spans="1:12" ht="15" customHeight="1" x14ac:dyDescent="0.3">
      <c r="A6" s="8">
        <v>43562</v>
      </c>
      <c r="B6" s="18" t="s">
        <v>126</v>
      </c>
      <c r="C6" s="9" t="s">
        <v>78</v>
      </c>
      <c r="D6" s="31"/>
      <c r="E6" s="20">
        <v>1652</v>
      </c>
      <c r="F6" s="62">
        <f>F5+D6-E6</f>
        <v>52055</v>
      </c>
      <c r="G6" s="10"/>
      <c r="H6" s="20"/>
      <c r="I6" s="59">
        <f>I5+G6-H6</f>
        <v>25901.389999999996</v>
      </c>
      <c r="J6" s="10"/>
      <c r="K6" s="11"/>
      <c r="L6" s="17"/>
    </row>
    <row r="7" spans="1:12" ht="15" customHeight="1" x14ac:dyDescent="0.3">
      <c r="A7" s="8">
        <v>43579</v>
      </c>
      <c r="B7" s="18" t="s">
        <v>64</v>
      </c>
      <c r="C7" s="9" t="s">
        <v>65</v>
      </c>
      <c r="D7" s="31"/>
      <c r="E7" s="20"/>
      <c r="F7" s="62">
        <f>F6+D7-E7</f>
        <v>52055</v>
      </c>
      <c r="G7" s="10"/>
      <c r="H7" s="20">
        <v>13961</v>
      </c>
      <c r="I7" s="59">
        <f>I6+G7-H7</f>
        <v>11940.389999999996</v>
      </c>
      <c r="J7" s="10"/>
      <c r="K7" s="11"/>
      <c r="L7" s="17"/>
    </row>
    <row r="8" spans="1:12" ht="15" customHeight="1" x14ac:dyDescent="0.3">
      <c r="A8" s="8">
        <v>43582</v>
      </c>
      <c r="B8" s="18" t="s">
        <v>64</v>
      </c>
      <c r="C8" s="9" t="s">
        <v>19</v>
      </c>
      <c r="D8" s="31"/>
      <c r="E8" s="20"/>
      <c r="F8" s="62">
        <f>F7+D8-E8</f>
        <v>52055</v>
      </c>
      <c r="G8" s="10"/>
      <c r="H8" s="20">
        <v>2</v>
      </c>
      <c r="I8" s="59">
        <f>I7+G8-H8</f>
        <v>11938.389999999996</v>
      </c>
      <c r="J8" s="10"/>
      <c r="K8" s="11"/>
      <c r="L8" s="17"/>
    </row>
    <row r="9" spans="1:12" ht="15" customHeight="1" x14ac:dyDescent="0.3">
      <c r="A9" s="8">
        <v>43585</v>
      </c>
      <c r="B9" s="18" t="s">
        <v>64</v>
      </c>
      <c r="C9" s="13" t="s">
        <v>12</v>
      </c>
      <c r="D9" s="32"/>
      <c r="E9" s="21"/>
      <c r="F9" s="62">
        <f>F5+D9-E9</f>
        <v>53707</v>
      </c>
      <c r="G9" s="32">
        <v>0.15</v>
      </c>
      <c r="H9" s="21"/>
      <c r="I9" s="59">
        <f>I8+G9-H9</f>
        <v>11938.539999999995</v>
      </c>
      <c r="J9" s="14"/>
      <c r="K9" s="15"/>
      <c r="L9" s="17">
        <f t="shared" ref="L9" si="0">F9+I9</f>
        <v>65645.539999999994</v>
      </c>
    </row>
    <row r="10" spans="1:12" ht="15" customHeight="1" x14ac:dyDescent="0.3">
      <c r="A10" s="24">
        <v>43585</v>
      </c>
      <c r="B10" s="25"/>
      <c r="C10" s="26" t="s">
        <v>11</v>
      </c>
      <c r="D10" s="33">
        <f>SUM(D5:D9)</f>
        <v>0</v>
      </c>
      <c r="E10" s="28">
        <f>SUM(E5:E9)</f>
        <v>1652</v>
      </c>
      <c r="F10" s="91">
        <f>F5+D10-E10</f>
        <v>52055</v>
      </c>
      <c r="G10" s="33">
        <f>SUM(G5:G9)</f>
        <v>0.15</v>
      </c>
      <c r="H10" s="28">
        <f>SUM(H5:H9)</f>
        <v>13963</v>
      </c>
      <c r="I10" s="36">
        <f>I5+G10-H10</f>
        <v>11938.539999999997</v>
      </c>
      <c r="J10" s="27"/>
      <c r="K10" s="29">
        <f>SUM(K5:K9)</f>
        <v>0</v>
      </c>
      <c r="L10" s="30">
        <f>F10+I10</f>
        <v>63993.539999999994</v>
      </c>
    </row>
    <row r="11" spans="1:12" ht="15" customHeight="1" x14ac:dyDescent="0.3"/>
    <row r="12" spans="1:12" ht="15" customHeight="1" x14ac:dyDescent="0.3"/>
    <row r="13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8"/>
  <sheetViews>
    <sheetView workbookViewId="0">
      <selection activeCell="J5" sqref="J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37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42.7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12" ht="15" customHeight="1" x14ac:dyDescent="0.3">
      <c r="A5" s="8">
        <v>43586</v>
      </c>
      <c r="B5" s="18"/>
      <c r="C5" s="9" t="s">
        <v>66</v>
      </c>
      <c r="D5" s="31"/>
      <c r="E5" s="22"/>
      <c r="F5" s="62">
        <f>'Duben 2019'!$F$10</f>
        <v>52055</v>
      </c>
      <c r="G5" s="31"/>
      <c r="H5" s="20"/>
      <c r="I5" s="59">
        <f>'Duben 2019'!$I$10</f>
        <v>11938.539999999997</v>
      </c>
      <c r="J5" s="10"/>
      <c r="K5" s="11"/>
      <c r="L5" s="17">
        <f>'Duben 2019'!$L$10</f>
        <v>63993.539999999994</v>
      </c>
    </row>
    <row r="6" spans="1:12" s="159" customFormat="1" ht="15" customHeight="1" x14ac:dyDescent="0.3">
      <c r="A6" s="148">
        <v>43612</v>
      </c>
      <c r="B6" s="149" t="s">
        <v>67</v>
      </c>
      <c r="C6" s="150" t="s">
        <v>68</v>
      </c>
      <c r="D6" s="151"/>
      <c r="E6" s="152"/>
      <c r="F6" s="153">
        <f>F5+D6-E6</f>
        <v>52055</v>
      </c>
      <c r="G6" s="151"/>
      <c r="H6" s="154">
        <v>3750</v>
      </c>
      <c r="I6" s="155">
        <f>I5+G6-H6</f>
        <v>8188.5399999999972</v>
      </c>
      <c r="J6" s="156"/>
      <c r="K6" s="157"/>
      <c r="L6" s="158">
        <f>F6+I6</f>
        <v>60243.539999999994</v>
      </c>
    </row>
    <row r="7" spans="1:12" ht="15" customHeight="1" x14ac:dyDescent="0.3">
      <c r="A7" s="8">
        <v>43616</v>
      </c>
      <c r="B7" s="18" t="s">
        <v>67</v>
      </c>
      <c r="C7" s="9" t="s">
        <v>12</v>
      </c>
      <c r="D7" s="31"/>
      <c r="E7" s="22"/>
      <c r="F7" s="62">
        <f>F6+D7-E7</f>
        <v>52055</v>
      </c>
      <c r="G7" s="31">
        <v>0.08</v>
      </c>
      <c r="H7" s="20"/>
      <c r="I7" s="59">
        <f>I6+G7-H7</f>
        <v>8188.6199999999972</v>
      </c>
      <c r="J7" s="10"/>
      <c r="K7" s="11"/>
      <c r="L7" s="17">
        <f t="shared" ref="L7" si="0">F7+I7</f>
        <v>60243.619999999995</v>
      </c>
    </row>
    <row r="8" spans="1:12" ht="15" customHeight="1" x14ac:dyDescent="0.3">
      <c r="A8" s="24">
        <v>43616</v>
      </c>
      <c r="B8" s="25"/>
      <c r="C8" s="26" t="s">
        <v>11</v>
      </c>
      <c r="D8" s="33">
        <f>SUM(D5:D7)</f>
        <v>0</v>
      </c>
      <c r="E8" s="28">
        <f>SUM(E5:E7)</f>
        <v>0</v>
      </c>
      <c r="F8" s="91">
        <f>F5+D8-E8</f>
        <v>52055</v>
      </c>
      <c r="G8" s="33">
        <f>SUM(G5:G7)</f>
        <v>0.08</v>
      </c>
      <c r="H8" s="28">
        <f>SUM(H5:H7)</f>
        <v>3750</v>
      </c>
      <c r="I8" s="36">
        <f>I5+G8-H8</f>
        <v>8188.6199999999972</v>
      </c>
      <c r="J8" s="27"/>
      <c r="K8" s="29"/>
      <c r="L8" s="30">
        <f>F8+I8</f>
        <v>60243.619999999995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5"/>
  <sheetViews>
    <sheetView workbookViewId="0">
      <selection activeCell="A8" sqref="A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20" x14ac:dyDescent="0.3">
      <c r="A1" s="187" t="s">
        <v>36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20" ht="42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20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20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20" ht="15" customHeight="1" x14ac:dyDescent="0.3">
      <c r="A5" s="8">
        <v>43617</v>
      </c>
      <c r="B5" s="18"/>
      <c r="C5" s="9" t="s">
        <v>69</v>
      </c>
      <c r="D5" s="106"/>
      <c r="E5" s="105"/>
      <c r="F5" s="108">
        <f>'Květen 2019'!$F$8</f>
        <v>52055</v>
      </c>
      <c r="G5" s="106"/>
      <c r="H5" s="105"/>
      <c r="I5" s="125">
        <f>'Květen 2019'!$I$8</f>
        <v>8188.6199999999972</v>
      </c>
      <c r="J5" s="106"/>
      <c r="K5" s="108"/>
      <c r="L5" s="107">
        <f>'Květen 2019'!$L$8</f>
        <v>60243.619999999995</v>
      </c>
    </row>
    <row r="6" spans="1:20" ht="15" customHeight="1" x14ac:dyDescent="0.3">
      <c r="A6" s="8">
        <v>43618</v>
      </c>
      <c r="B6" s="18" t="s">
        <v>70</v>
      </c>
      <c r="C6" s="9" t="s">
        <v>71</v>
      </c>
      <c r="D6" s="106"/>
      <c r="E6" s="105">
        <v>3267</v>
      </c>
      <c r="F6" s="108">
        <f>F5+D6-E6</f>
        <v>48788</v>
      </c>
      <c r="G6" s="106"/>
      <c r="H6" s="105"/>
      <c r="I6" s="125">
        <f>I5+G6-H6</f>
        <v>8188.6199999999972</v>
      </c>
      <c r="J6" s="106"/>
      <c r="K6" s="108"/>
      <c r="L6" s="107">
        <f t="shared" ref="L6:L14" si="0">F6+I6</f>
        <v>56976.619999999995</v>
      </c>
    </row>
    <row r="7" spans="1:20" ht="15" customHeight="1" x14ac:dyDescent="0.3">
      <c r="A7" s="8">
        <v>43620</v>
      </c>
      <c r="B7" s="18" t="s">
        <v>27</v>
      </c>
      <c r="C7" s="9" t="s">
        <v>72</v>
      </c>
      <c r="D7" s="106"/>
      <c r="E7" s="105">
        <v>11261</v>
      </c>
      <c r="F7" s="108">
        <f>F6+D7-E7</f>
        <v>37527</v>
      </c>
      <c r="G7" s="106"/>
      <c r="H7" s="105"/>
      <c r="I7" s="125">
        <f t="shared" ref="I7:I14" si="1">I6+G7-H7</f>
        <v>8188.6199999999972</v>
      </c>
      <c r="J7" s="106"/>
      <c r="K7" s="108"/>
      <c r="L7" s="107">
        <f t="shared" si="0"/>
        <v>45715.619999999995</v>
      </c>
    </row>
    <row r="8" spans="1:20" ht="15" customHeight="1" x14ac:dyDescent="0.3">
      <c r="A8" s="8">
        <v>43620</v>
      </c>
      <c r="B8" s="18" t="s">
        <v>124</v>
      </c>
      <c r="C8" s="9" t="s">
        <v>125</v>
      </c>
      <c r="D8" s="106">
        <v>9772</v>
      </c>
      <c r="E8" s="105"/>
      <c r="F8" s="108">
        <f>F5+D8-E8</f>
        <v>61827</v>
      </c>
      <c r="G8" s="106"/>
      <c r="H8" s="105"/>
      <c r="I8" s="125"/>
      <c r="J8" s="106"/>
      <c r="K8" s="108"/>
      <c r="L8" s="107"/>
    </row>
    <row r="9" spans="1:20" ht="15" customHeight="1" x14ac:dyDescent="0.3">
      <c r="A9" s="8">
        <v>43634</v>
      </c>
      <c r="B9" s="18" t="s">
        <v>16</v>
      </c>
      <c r="C9" s="9" t="s">
        <v>73</v>
      </c>
      <c r="D9" s="106"/>
      <c r="E9" s="105">
        <v>1000</v>
      </c>
      <c r="F9" s="108">
        <f>F7+D9-E9</f>
        <v>36527</v>
      </c>
      <c r="G9" s="106"/>
      <c r="H9" s="105"/>
      <c r="I9" s="125">
        <f>I7+G9-H9</f>
        <v>8188.6199999999972</v>
      </c>
      <c r="J9" s="106"/>
      <c r="K9" s="108"/>
      <c r="L9" s="107">
        <f>F9+I9</f>
        <v>44715.619999999995</v>
      </c>
    </row>
    <row r="10" spans="1:20" ht="15" customHeight="1" x14ac:dyDescent="0.3">
      <c r="A10" s="8">
        <v>43619</v>
      </c>
      <c r="B10" s="18" t="s">
        <v>82</v>
      </c>
      <c r="C10" s="9" t="s">
        <v>85</v>
      </c>
      <c r="D10" s="106"/>
      <c r="E10" s="105"/>
      <c r="F10" s="108">
        <f>F9+D10-E10</f>
        <v>36527</v>
      </c>
      <c r="G10" s="106"/>
      <c r="H10" s="105">
        <v>1500</v>
      </c>
      <c r="I10" s="125">
        <f>I9+G10-H10</f>
        <v>6688.6199999999972</v>
      </c>
      <c r="J10" s="106"/>
      <c r="K10" s="108"/>
      <c r="L10" s="107">
        <f>F10+I10</f>
        <v>43215.619999999995</v>
      </c>
    </row>
    <row r="11" spans="1:20" ht="15" customHeight="1" x14ac:dyDescent="0.3">
      <c r="A11" s="8">
        <v>43635</v>
      </c>
      <c r="B11" s="18" t="s">
        <v>86</v>
      </c>
      <c r="C11" s="9" t="s">
        <v>84</v>
      </c>
      <c r="D11" s="106"/>
      <c r="E11" s="105">
        <v>15000</v>
      </c>
      <c r="F11" s="108">
        <f t="shared" ref="F11:F14" si="2">F10+D11-E11</f>
        <v>21527</v>
      </c>
      <c r="G11" s="106"/>
      <c r="H11" s="105"/>
      <c r="I11" s="125">
        <f t="shared" ref="I11:I13" si="3">I10+G11-H11</f>
        <v>6688.6199999999972</v>
      </c>
      <c r="J11" s="106"/>
      <c r="K11" s="108"/>
      <c r="L11" s="107">
        <f>F11+I11</f>
        <v>28215.619999999995</v>
      </c>
    </row>
    <row r="12" spans="1:20" ht="15" customHeight="1" x14ac:dyDescent="0.3">
      <c r="A12" s="8">
        <v>43635</v>
      </c>
      <c r="B12" s="18" t="s">
        <v>82</v>
      </c>
      <c r="C12" s="9" t="s">
        <v>83</v>
      </c>
      <c r="D12" s="106"/>
      <c r="E12" s="105"/>
      <c r="F12" s="108">
        <f t="shared" si="2"/>
        <v>21527</v>
      </c>
      <c r="G12" s="106">
        <v>15000</v>
      </c>
      <c r="H12" s="105"/>
      <c r="I12" s="125">
        <f t="shared" si="3"/>
        <v>21688.619999999995</v>
      </c>
      <c r="J12" s="106"/>
      <c r="K12" s="108"/>
      <c r="L12" s="107">
        <f>F12+I12</f>
        <v>43215.619999999995</v>
      </c>
    </row>
    <row r="13" spans="1:20" ht="15" customHeight="1" x14ac:dyDescent="0.3">
      <c r="A13" s="8">
        <v>43645</v>
      </c>
      <c r="B13" s="18" t="s">
        <v>82</v>
      </c>
      <c r="C13" s="9" t="s">
        <v>13</v>
      </c>
      <c r="D13" s="106"/>
      <c r="E13" s="105"/>
      <c r="F13" s="108">
        <f t="shared" si="2"/>
        <v>21527</v>
      </c>
      <c r="G13" s="106"/>
      <c r="H13" s="105">
        <v>9</v>
      </c>
      <c r="I13" s="125">
        <f t="shared" si="3"/>
        <v>21679.619999999995</v>
      </c>
      <c r="J13" s="106"/>
      <c r="K13" s="108"/>
      <c r="L13" s="107">
        <f t="shared" si="0"/>
        <v>43206.619999999995</v>
      </c>
    </row>
    <row r="14" spans="1:20" ht="15" customHeight="1" x14ac:dyDescent="0.3">
      <c r="A14" s="8">
        <v>43646</v>
      </c>
      <c r="B14" s="18" t="s">
        <v>82</v>
      </c>
      <c r="C14" s="9" t="s">
        <v>12</v>
      </c>
      <c r="D14" s="106"/>
      <c r="E14" s="105"/>
      <c r="F14" s="108">
        <f t="shared" si="2"/>
        <v>21527</v>
      </c>
      <c r="G14" s="106">
        <v>0.08</v>
      </c>
      <c r="H14" s="105"/>
      <c r="I14" s="125">
        <f t="shared" si="1"/>
        <v>21679.699999999997</v>
      </c>
      <c r="J14" s="106"/>
      <c r="K14" s="108"/>
      <c r="L14" s="107">
        <f t="shared" si="0"/>
        <v>43206.7</v>
      </c>
    </row>
    <row r="15" spans="1:20" ht="15" customHeight="1" x14ac:dyDescent="0.3">
      <c r="A15" s="24">
        <v>43646</v>
      </c>
      <c r="B15" s="25"/>
      <c r="C15" s="26" t="s">
        <v>11</v>
      </c>
      <c r="D15" s="112">
        <f>SUM(D5:D14)</f>
        <v>9772</v>
      </c>
      <c r="E15" s="113">
        <f>SUM(E5:E14)</f>
        <v>30528</v>
      </c>
      <c r="F15" s="124">
        <f>F5+D15-E15</f>
        <v>31299</v>
      </c>
      <c r="G15" s="112">
        <f>SUM(G5:G14)</f>
        <v>15000.08</v>
      </c>
      <c r="H15" s="113">
        <f>SUM(H5:H14)</f>
        <v>1509</v>
      </c>
      <c r="I15" s="126">
        <f>I5+G15-H15</f>
        <v>21679.699999999997</v>
      </c>
      <c r="J15" s="112">
        <f>SUM(J5:J14)</f>
        <v>0</v>
      </c>
      <c r="K15" s="114">
        <f>SUM(K5:K14)</f>
        <v>0</v>
      </c>
      <c r="L15" s="127">
        <f>F15+I15</f>
        <v>52978.7</v>
      </c>
      <c r="T15" t="s">
        <v>81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2"/>
  <sheetViews>
    <sheetView workbookViewId="0">
      <selection activeCell="I5" sqref="I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33.7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12" ht="15" customHeight="1" x14ac:dyDescent="0.3">
      <c r="A5" s="8">
        <v>43647</v>
      </c>
      <c r="B5" s="18"/>
      <c r="C5" s="9" t="s">
        <v>74</v>
      </c>
      <c r="D5" s="31"/>
      <c r="E5" s="20"/>
      <c r="F5" s="62">
        <f>'Červen 2019'!$F$15</f>
        <v>31299</v>
      </c>
      <c r="G5" s="31"/>
      <c r="H5" s="20"/>
      <c r="I5" s="59">
        <f>'Červen 2019'!$I$15</f>
        <v>21679.699999999997</v>
      </c>
      <c r="J5" s="31"/>
      <c r="K5" s="62"/>
      <c r="L5" s="17">
        <f>'Červen 2019'!$L$15</f>
        <v>52978.7</v>
      </c>
    </row>
    <row r="6" spans="1:12" ht="15" customHeight="1" x14ac:dyDescent="0.3">
      <c r="A6" s="92">
        <v>43664</v>
      </c>
      <c r="B6" s="93" t="s">
        <v>17</v>
      </c>
      <c r="C6" s="94" t="s">
        <v>75</v>
      </c>
      <c r="D6" s="95"/>
      <c r="E6" s="97">
        <v>3230</v>
      </c>
      <c r="F6" s="96">
        <f>F5+D6-E6</f>
        <v>28069</v>
      </c>
      <c r="G6" s="95"/>
      <c r="H6" s="20"/>
      <c r="I6" s="59">
        <f>I5+G6-H6</f>
        <v>21679.699999999997</v>
      </c>
      <c r="J6" s="31"/>
      <c r="K6" s="62"/>
      <c r="L6" s="17">
        <f t="shared" ref="L6:L8" si="0">F6+I6</f>
        <v>49748.7</v>
      </c>
    </row>
    <row r="7" spans="1:12" ht="15" customHeight="1" x14ac:dyDescent="0.3">
      <c r="A7" s="8">
        <v>43677</v>
      </c>
      <c r="B7" s="18" t="s">
        <v>79</v>
      </c>
      <c r="C7" s="9" t="s">
        <v>12</v>
      </c>
      <c r="D7" s="31"/>
      <c r="E7" s="20"/>
      <c r="F7" s="62">
        <f>F6+D7-E7</f>
        <v>28069</v>
      </c>
      <c r="G7" s="31">
        <v>0.15</v>
      </c>
      <c r="H7" s="20"/>
      <c r="I7" s="59">
        <f>I6+G7-H7</f>
        <v>21679.85</v>
      </c>
      <c r="J7" s="31"/>
      <c r="K7" s="62"/>
      <c r="L7" s="17">
        <f t="shared" si="0"/>
        <v>49748.85</v>
      </c>
    </row>
    <row r="8" spans="1:12" ht="15" customHeight="1" x14ac:dyDescent="0.3">
      <c r="A8" s="24">
        <v>43677</v>
      </c>
      <c r="B8" s="25"/>
      <c r="C8" s="26" t="s">
        <v>11</v>
      </c>
      <c r="D8" s="33">
        <f>SUM(D5:D7)</f>
        <v>0</v>
      </c>
      <c r="E8" s="28">
        <f>SUM(E5:E7)</f>
        <v>3230</v>
      </c>
      <c r="F8" s="91">
        <f>F5+D8-E8</f>
        <v>28069</v>
      </c>
      <c r="G8" s="33">
        <f>SUM(G5:G7)</f>
        <v>0.15</v>
      </c>
      <c r="H8" s="28">
        <f>SUM(H5:H7)</f>
        <v>0</v>
      </c>
      <c r="I8" s="36">
        <f>I5+G8-H8</f>
        <v>21679.85</v>
      </c>
      <c r="J8" s="33">
        <f>SUM(J5:J7)</f>
        <v>0</v>
      </c>
      <c r="K8" s="64">
        <f>SUM(K5:K7)</f>
        <v>0</v>
      </c>
      <c r="L8" s="30">
        <f t="shared" si="0"/>
        <v>49748.85</v>
      </c>
    </row>
    <row r="9" spans="1:12" ht="15" customHeight="1" x14ac:dyDescent="0.3"/>
    <row r="10" spans="1:12" ht="15" customHeight="1" x14ac:dyDescent="0.3"/>
    <row r="11" spans="1:12" ht="15" customHeight="1" x14ac:dyDescent="0.3"/>
    <row r="12" spans="1:12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0"/>
  <sheetViews>
    <sheetView workbookViewId="0">
      <selection activeCell="H15" sqref="H15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1" width="12.6640625" customWidth="1"/>
    <col min="12" max="12" width="15.44140625" customWidth="1"/>
  </cols>
  <sheetData>
    <row r="1" spans="1:12" x14ac:dyDescent="0.3">
      <c r="A1" s="187" t="s">
        <v>34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30.75" customHeight="1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4" t="s">
        <v>3</v>
      </c>
      <c r="G4" s="5" t="s">
        <v>6</v>
      </c>
      <c r="H4" s="6" t="s">
        <v>2</v>
      </c>
      <c r="I4" s="16" t="s">
        <v>3</v>
      </c>
      <c r="J4" s="2" t="s">
        <v>1</v>
      </c>
      <c r="K4" s="7" t="s">
        <v>2</v>
      </c>
      <c r="L4" s="190"/>
    </row>
    <row r="5" spans="1:12" ht="15" customHeight="1" x14ac:dyDescent="0.3">
      <c r="A5" s="8">
        <v>43678</v>
      </c>
      <c r="B5" s="18"/>
      <c r="C5" s="9" t="s">
        <v>122</v>
      </c>
      <c r="D5" s="31"/>
      <c r="E5" s="20"/>
      <c r="F5" s="62">
        <f>'Červenec 2019'!$F$8</f>
        <v>28069</v>
      </c>
      <c r="G5" s="31"/>
      <c r="H5" s="20"/>
      <c r="I5" s="59">
        <f>'Červenec 2019'!$I$8</f>
        <v>21679.85</v>
      </c>
      <c r="J5" s="31"/>
      <c r="K5" s="62"/>
      <c r="L5" s="63">
        <f>'Červenec 2019'!$L$8</f>
        <v>49748.85</v>
      </c>
    </row>
    <row r="6" spans="1:12" ht="15" customHeight="1" x14ac:dyDescent="0.3">
      <c r="A6" s="8">
        <v>43683</v>
      </c>
      <c r="B6" s="18" t="s">
        <v>93</v>
      </c>
      <c r="C6" s="9" t="s">
        <v>94</v>
      </c>
      <c r="D6" s="31"/>
      <c r="E6" s="20">
        <v>7407</v>
      </c>
      <c r="F6" s="62">
        <f>F5+D6-E6</f>
        <v>20662</v>
      </c>
      <c r="G6" s="31"/>
      <c r="H6" s="20"/>
      <c r="I6" s="59">
        <f>I5+G6-H6</f>
        <v>21679.85</v>
      </c>
      <c r="J6" s="31"/>
      <c r="K6" s="62"/>
      <c r="L6" s="63">
        <f t="shared" ref="L6:L11" si="0">F6+I6</f>
        <v>42341.85</v>
      </c>
    </row>
    <row r="7" spans="1:12" ht="15" customHeight="1" x14ac:dyDescent="0.3">
      <c r="A7" s="8">
        <v>43683</v>
      </c>
      <c r="B7" s="18" t="s">
        <v>95</v>
      </c>
      <c r="C7" s="9" t="s">
        <v>96</v>
      </c>
      <c r="D7" s="31">
        <v>6450</v>
      </c>
      <c r="E7" s="20"/>
      <c r="F7" s="62">
        <f>F6+D7-E7</f>
        <v>27112</v>
      </c>
      <c r="G7" s="31"/>
      <c r="H7" s="20"/>
      <c r="I7" s="59">
        <f>I6+G7+H7</f>
        <v>21679.85</v>
      </c>
      <c r="J7" s="31"/>
      <c r="K7" s="62"/>
      <c r="L7" s="63">
        <f t="shared" si="0"/>
        <v>48791.85</v>
      </c>
    </row>
    <row r="8" spans="1:12" ht="15" customHeight="1" x14ac:dyDescent="0.3">
      <c r="A8" s="8">
        <v>43692</v>
      </c>
      <c r="B8" s="18" t="s">
        <v>80</v>
      </c>
      <c r="C8" s="9" t="s">
        <v>87</v>
      </c>
      <c r="D8" s="31"/>
      <c r="E8" s="20"/>
      <c r="F8" s="62">
        <f>F7+D8-E8</f>
        <v>27112</v>
      </c>
      <c r="G8" s="31">
        <v>10344</v>
      </c>
      <c r="H8" s="20"/>
      <c r="I8" s="59">
        <f>I7+G8-H8</f>
        <v>32023.85</v>
      </c>
      <c r="J8" s="31"/>
      <c r="K8" s="62"/>
      <c r="L8" s="63">
        <f t="shared" si="0"/>
        <v>59135.85</v>
      </c>
    </row>
    <row r="9" spans="1:12" ht="15" customHeight="1" x14ac:dyDescent="0.3">
      <c r="A9" s="8">
        <v>43708</v>
      </c>
      <c r="B9" s="18" t="s">
        <v>80</v>
      </c>
      <c r="C9" s="9" t="s">
        <v>19</v>
      </c>
      <c r="D9" s="31"/>
      <c r="E9" s="20"/>
      <c r="F9" s="62">
        <f>F8+E9-D9</f>
        <v>27112</v>
      </c>
      <c r="G9" s="31"/>
      <c r="H9" s="20">
        <v>5</v>
      </c>
      <c r="I9" s="59">
        <f>I8+G9-H9</f>
        <v>32018.85</v>
      </c>
      <c r="J9" s="31"/>
      <c r="K9" s="62"/>
      <c r="L9" s="63">
        <f t="shared" si="0"/>
        <v>59130.85</v>
      </c>
    </row>
    <row r="10" spans="1:12" ht="15" customHeight="1" x14ac:dyDescent="0.3">
      <c r="A10" s="8">
        <v>43708</v>
      </c>
      <c r="B10" s="18" t="s">
        <v>80</v>
      </c>
      <c r="C10" s="9" t="s">
        <v>12</v>
      </c>
      <c r="D10" s="31"/>
      <c r="E10" s="20"/>
      <c r="F10" s="62">
        <f>F9+D10-E10</f>
        <v>27112</v>
      </c>
      <c r="G10" s="31">
        <v>0.19</v>
      </c>
      <c r="H10" s="20"/>
      <c r="I10" s="59">
        <f>I9+G10-H10</f>
        <v>32019.039999999997</v>
      </c>
      <c r="J10" s="31"/>
      <c r="K10" s="62"/>
      <c r="L10" s="63">
        <f t="shared" si="0"/>
        <v>59131.039999999994</v>
      </c>
    </row>
    <row r="11" spans="1:12" ht="15" customHeight="1" x14ac:dyDescent="0.3">
      <c r="A11" s="8">
        <v>43708</v>
      </c>
      <c r="B11" s="25"/>
      <c r="C11" s="26" t="s">
        <v>11</v>
      </c>
      <c r="D11" s="33">
        <f>SUM(D5:D10)</f>
        <v>6450</v>
      </c>
      <c r="E11" s="28">
        <f>SUM(E5:E10)</f>
        <v>7407</v>
      </c>
      <c r="F11" s="91">
        <f>F5+D11-E11</f>
        <v>27112</v>
      </c>
      <c r="G11" s="33">
        <f>SUM(G5:G10)</f>
        <v>10344.19</v>
      </c>
      <c r="H11" s="28">
        <f>SUM(H5:H10)</f>
        <v>5</v>
      </c>
      <c r="I11" s="36">
        <f>I5+G11-H11</f>
        <v>32019.040000000001</v>
      </c>
      <c r="J11" s="33">
        <f>SUM(J5:J10)</f>
        <v>0</v>
      </c>
      <c r="K11" s="64">
        <f>SUM(K5:K10)</f>
        <v>0</v>
      </c>
      <c r="L11" s="65">
        <f t="shared" si="0"/>
        <v>59131.040000000001</v>
      </c>
    </row>
    <row r="12" spans="1:12" ht="15" customHeight="1" x14ac:dyDescent="0.3"/>
    <row r="13" spans="1:12" ht="15" customHeight="1" x14ac:dyDescent="0.3"/>
    <row r="14" spans="1:12" ht="15" customHeight="1" x14ac:dyDescent="0.3"/>
    <row r="15" spans="1:12" ht="15" customHeight="1" x14ac:dyDescent="0.3"/>
    <row r="16" spans="1:12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1"/>
  <sheetViews>
    <sheetView workbookViewId="0">
      <selection activeCell="J8" sqref="J8"/>
    </sheetView>
  </sheetViews>
  <sheetFormatPr defaultRowHeight="14.4" x14ac:dyDescent="0.3"/>
  <cols>
    <col min="1" max="1" width="12.6640625" customWidth="1"/>
    <col min="2" max="2" width="9.6640625" customWidth="1"/>
    <col min="3" max="3" width="36.6640625" customWidth="1"/>
    <col min="4" max="12" width="12.6640625" customWidth="1"/>
  </cols>
  <sheetData>
    <row r="1" spans="1:12" x14ac:dyDescent="0.3">
      <c r="A1" s="187" t="s">
        <v>33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2" ht="15" thickBot="1" x14ac:dyDescent="0.3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</row>
    <row r="3" spans="1:12" x14ac:dyDescent="0.3">
      <c r="A3" s="199" t="s">
        <v>0</v>
      </c>
      <c r="B3" s="197" t="s">
        <v>4</v>
      </c>
      <c r="C3" s="195" t="s">
        <v>5</v>
      </c>
      <c r="D3" s="191" t="s">
        <v>7</v>
      </c>
      <c r="E3" s="192"/>
      <c r="F3" s="193"/>
      <c r="G3" s="191" t="s">
        <v>8</v>
      </c>
      <c r="H3" s="192"/>
      <c r="I3" s="194"/>
      <c r="J3" s="191" t="s">
        <v>9</v>
      </c>
      <c r="K3" s="193"/>
      <c r="L3" s="189" t="s">
        <v>10</v>
      </c>
    </row>
    <row r="4" spans="1:12" ht="15" thickBot="1" x14ac:dyDescent="0.35">
      <c r="A4" s="200"/>
      <c r="B4" s="198"/>
      <c r="C4" s="196"/>
      <c r="D4" s="2" t="s">
        <v>1</v>
      </c>
      <c r="E4" s="3" t="s">
        <v>2</v>
      </c>
      <c r="F4" s="69" t="s">
        <v>3</v>
      </c>
      <c r="G4" s="5" t="s">
        <v>6</v>
      </c>
      <c r="H4" s="6" t="s">
        <v>2</v>
      </c>
      <c r="I4" s="16" t="s">
        <v>3</v>
      </c>
      <c r="J4" s="54" t="s">
        <v>1</v>
      </c>
      <c r="K4" s="7" t="s">
        <v>2</v>
      </c>
      <c r="L4" s="190"/>
    </row>
    <row r="5" spans="1:12" x14ac:dyDescent="0.3">
      <c r="A5" s="8">
        <v>43709</v>
      </c>
      <c r="B5" s="18"/>
      <c r="C5" s="9" t="s">
        <v>121</v>
      </c>
      <c r="D5" s="31"/>
      <c r="E5" s="20"/>
      <c r="F5" s="87">
        <f>'Srpen 2019'!F11</f>
        <v>27112</v>
      </c>
      <c r="G5" s="63"/>
      <c r="H5" s="20"/>
      <c r="I5" s="59">
        <f>'Srpen 2019'!I11</f>
        <v>32019.040000000001</v>
      </c>
      <c r="J5" s="70"/>
      <c r="K5" s="11"/>
      <c r="L5" s="17">
        <f>'Srpen 2019'!L11</f>
        <v>59131.040000000001</v>
      </c>
    </row>
    <row r="6" spans="1:12" s="35" customFormat="1" x14ac:dyDescent="0.3">
      <c r="A6" s="128" t="s">
        <v>88</v>
      </c>
      <c r="B6" s="129" t="s">
        <v>89</v>
      </c>
      <c r="C6" s="130" t="s">
        <v>90</v>
      </c>
      <c r="D6" s="131"/>
      <c r="E6" s="133">
        <v>2878</v>
      </c>
      <c r="F6" s="132">
        <f>F5+D6-E6</f>
        <v>24234</v>
      </c>
      <c r="G6" s="186"/>
      <c r="H6" s="133"/>
      <c r="I6" s="134">
        <f>I5+G6-H6</f>
        <v>32019.040000000001</v>
      </c>
      <c r="J6" s="135"/>
      <c r="K6" s="136"/>
      <c r="L6" s="137">
        <f>F6+I6</f>
        <v>56253.04</v>
      </c>
    </row>
    <row r="7" spans="1:12" s="35" customFormat="1" x14ac:dyDescent="0.3">
      <c r="A7" s="128">
        <v>43718</v>
      </c>
      <c r="B7" s="129" t="s">
        <v>91</v>
      </c>
      <c r="C7" s="130" t="s">
        <v>92</v>
      </c>
      <c r="D7" s="131"/>
      <c r="E7" s="133">
        <v>2800</v>
      </c>
      <c r="F7" s="132">
        <f>F6+D7-E7</f>
        <v>21434</v>
      </c>
      <c r="G7" s="186"/>
      <c r="H7" s="133"/>
      <c r="I7" s="134">
        <f>I6+G7+H7</f>
        <v>32019.040000000001</v>
      </c>
      <c r="J7" s="135"/>
      <c r="K7" s="136"/>
      <c r="L7" s="137">
        <f>F7+I7</f>
        <v>53453.04</v>
      </c>
    </row>
    <row r="8" spans="1:12" s="35" customFormat="1" x14ac:dyDescent="0.3">
      <c r="A8" s="128">
        <v>43718</v>
      </c>
      <c r="B8" s="129" t="s">
        <v>116</v>
      </c>
      <c r="C8" s="130" t="s">
        <v>87</v>
      </c>
      <c r="D8" s="131"/>
      <c r="E8" s="133"/>
      <c r="F8" s="132">
        <f>F7+D8-E8</f>
        <v>21434</v>
      </c>
      <c r="G8" s="186">
        <v>21690</v>
      </c>
      <c r="H8" s="133"/>
      <c r="I8" s="134">
        <f>I7+G8+G9</f>
        <v>53709.04</v>
      </c>
      <c r="J8" s="135"/>
      <c r="K8" s="136"/>
      <c r="L8" s="137">
        <f>F8+I8</f>
        <v>75143.040000000008</v>
      </c>
    </row>
    <row r="9" spans="1:12" x14ac:dyDescent="0.3">
      <c r="A9" s="8">
        <v>43737</v>
      </c>
      <c r="B9" s="18" t="s">
        <v>116</v>
      </c>
      <c r="C9" s="9" t="s">
        <v>15</v>
      </c>
      <c r="D9" s="31"/>
      <c r="E9" s="20"/>
      <c r="F9" s="87">
        <f>F8+D9-E9</f>
        <v>21434</v>
      </c>
      <c r="G9" s="63"/>
      <c r="H9" s="20">
        <v>5</v>
      </c>
      <c r="I9" s="59">
        <f>I8+G9-H9</f>
        <v>53704.04</v>
      </c>
      <c r="J9" s="70"/>
      <c r="K9" s="11"/>
      <c r="L9" s="17">
        <f>F9+I9</f>
        <v>75138.040000000008</v>
      </c>
    </row>
    <row r="10" spans="1:12" x14ac:dyDescent="0.3">
      <c r="A10" s="8">
        <v>43738</v>
      </c>
      <c r="B10" s="18" t="s">
        <v>116</v>
      </c>
      <c r="C10" s="9" t="s">
        <v>12</v>
      </c>
      <c r="D10" s="31"/>
      <c r="E10" s="20"/>
      <c r="F10" s="87">
        <f>F9+D10-E10</f>
        <v>21434</v>
      </c>
      <c r="G10" s="63">
        <v>0.32</v>
      </c>
      <c r="H10" s="20"/>
      <c r="I10" s="59">
        <f>I9+G10-H10</f>
        <v>53704.36</v>
      </c>
      <c r="J10" s="70"/>
      <c r="K10" s="11"/>
      <c r="L10" s="17">
        <f>F10+I10</f>
        <v>75138.36</v>
      </c>
    </row>
    <row r="11" spans="1:12" x14ac:dyDescent="0.3">
      <c r="A11" s="8">
        <v>43738</v>
      </c>
      <c r="B11" s="25"/>
      <c r="C11" s="26" t="s">
        <v>11</v>
      </c>
      <c r="D11" s="33">
        <f>SUM(D5:D10)</f>
        <v>0</v>
      </c>
      <c r="E11" s="28">
        <f>SUM(E5:E10)</f>
        <v>5678</v>
      </c>
      <c r="F11" s="87">
        <f>F5+D11-E11</f>
        <v>21434</v>
      </c>
      <c r="G11" s="89">
        <f>SUM(G5:G10)</f>
        <v>21690.32</v>
      </c>
      <c r="H11" s="28">
        <f>SUM(H5:H10)</f>
        <v>5</v>
      </c>
      <c r="I11" s="36">
        <f>I5+G11-H11</f>
        <v>53704.36</v>
      </c>
      <c r="J11" s="50">
        <f>SUM(J5:J5)</f>
        <v>0</v>
      </c>
      <c r="K11" s="29">
        <f>SUM(K5:K5)</f>
        <v>0</v>
      </c>
      <c r="L11" s="17">
        <f t="shared" ref="L11" si="0">F11+I11</f>
        <v>75138.36</v>
      </c>
    </row>
  </sheetData>
  <mergeCells count="8">
    <mergeCell ref="L3:L4"/>
    <mergeCell ref="A1:K2"/>
    <mergeCell ref="A3:A4"/>
    <mergeCell ref="B3:B4"/>
    <mergeCell ref="C3:C4"/>
    <mergeCell ref="D3:F3"/>
    <mergeCell ref="G3:I3"/>
    <mergeCell ref="J3:K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Leden 2019</vt:lpstr>
      <vt:lpstr>Únor 2019</vt:lpstr>
      <vt:lpstr>Březen 2019</vt:lpstr>
      <vt:lpstr>Duben 2019</vt:lpstr>
      <vt:lpstr>Květen 2019</vt:lpstr>
      <vt:lpstr>Červen 2019</vt:lpstr>
      <vt:lpstr>Červenec 2019</vt:lpstr>
      <vt:lpstr>Srpen 2019</vt:lpstr>
      <vt:lpstr>Září 2019</vt:lpstr>
      <vt:lpstr>Říjen 2019</vt:lpstr>
      <vt:lpstr>Listopad 2019</vt:lpstr>
      <vt:lpstr>Prosinec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ZS-Vrbatky-4a</dc:creator>
  <cp:lastModifiedBy>Vladimír Smička</cp:lastModifiedBy>
  <dcterms:created xsi:type="dcterms:W3CDTF">2013-03-19T21:22:10Z</dcterms:created>
  <dcterms:modified xsi:type="dcterms:W3CDTF">2020-08-05T08:29:01Z</dcterms:modified>
</cp:coreProperties>
</file>