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Účetnictví\"/>
    </mc:Choice>
  </mc:AlternateContent>
  <bookViews>
    <workbookView xWindow="240" yWindow="132" windowWidth="20112" windowHeight="7932" firstSheet="5" activeTab="11" xr2:uid="{00000000-000D-0000-FFFF-FFFF00000000}"/>
  </bookViews>
  <sheets>
    <sheet name="Leden 2016" sheetId="1" r:id="rId1"/>
    <sheet name="Únor 2016" sheetId="2" r:id="rId2"/>
    <sheet name="Březen 2016" sheetId="3" r:id="rId3"/>
    <sheet name="Duben 2016" sheetId="4" r:id="rId4"/>
    <sheet name="Květen 2016" sheetId="5" r:id="rId5"/>
    <sheet name="Červen 2016" sheetId="6" r:id="rId6"/>
    <sheet name="Červenec 2016" sheetId="7" r:id="rId7"/>
    <sheet name="Srpen 2016" sheetId="8" r:id="rId8"/>
    <sheet name="Září 2016" sheetId="9" r:id="rId9"/>
    <sheet name="Říjen 2016" sheetId="10" r:id="rId10"/>
    <sheet name="Listopad 2016" sheetId="11" r:id="rId11"/>
    <sheet name="Prosinec 2016" sheetId="12" r:id="rId12"/>
  </sheets>
  <calcPr calcId="171027"/>
</workbook>
</file>

<file path=xl/calcChain.xml><?xml version="1.0" encoding="utf-8"?>
<calcChain xmlns="http://schemas.openxmlformats.org/spreadsheetml/2006/main">
  <c r="F12" i="9" l="1"/>
  <c r="F11" i="9"/>
  <c r="F10" i="9"/>
  <c r="F9" i="9"/>
  <c r="F7" i="9"/>
  <c r="D10" i="11"/>
  <c r="J9" i="10"/>
  <c r="I9" i="10"/>
  <c r="H12" i="9" l="1"/>
  <c r="E10" i="2" l="1"/>
  <c r="G9" i="10" l="1"/>
  <c r="F9" i="10"/>
  <c r="D10" i="2" l="1"/>
  <c r="H9" i="1"/>
  <c r="E9" i="1"/>
  <c r="D9" i="1"/>
  <c r="L5" i="1"/>
  <c r="I6" i="1"/>
  <c r="F6" i="1"/>
  <c r="F7" i="1" s="1"/>
  <c r="I8" i="1" l="1"/>
  <c r="I7" i="1"/>
  <c r="F9" i="1"/>
  <c r="F8" i="1"/>
  <c r="L6" i="1"/>
  <c r="L7" i="1" l="1"/>
  <c r="L8" i="1"/>
  <c r="K14" i="12" l="1"/>
  <c r="J14" i="12"/>
  <c r="H14" i="12"/>
  <c r="G14" i="12"/>
  <c r="E14" i="12"/>
  <c r="D14" i="12"/>
  <c r="K10" i="11"/>
  <c r="J10" i="11"/>
  <c r="H10" i="11"/>
  <c r="G10" i="11"/>
  <c r="E10" i="11"/>
  <c r="M9" i="10"/>
  <c r="L9" i="10"/>
  <c r="G12" i="9"/>
  <c r="E12" i="9"/>
  <c r="D12" i="9"/>
  <c r="K10" i="8"/>
  <c r="J10" i="8"/>
  <c r="H10" i="8"/>
  <c r="E10" i="8"/>
  <c r="D10" i="8"/>
  <c r="G10" i="8"/>
  <c r="K12" i="9"/>
  <c r="J12" i="9"/>
  <c r="D11" i="7" l="1"/>
  <c r="E11" i="7"/>
  <c r="G11" i="7"/>
  <c r="H11" i="7"/>
  <c r="K11" i="7"/>
  <c r="J11" i="7"/>
  <c r="K10" i="6"/>
  <c r="J10" i="6"/>
  <c r="H10" i="6"/>
  <c r="G10" i="6"/>
  <c r="E10" i="6"/>
  <c r="D10" i="6"/>
  <c r="H10" i="5"/>
  <c r="G10" i="5"/>
  <c r="E10" i="5"/>
  <c r="D10" i="5"/>
  <c r="H12" i="4"/>
  <c r="G12" i="4"/>
  <c r="K12" i="4"/>
  <c r="J12" i="4"/>
  <c r="E12" i="4"/>
  <c r="D12" i="4"/>
  <c r="K16" i="3"/>
  <c r="J16" i="3"/>
  <c r="K10" i="2"/>
  <c r="J10" i="2"/>
  <c r="H16" i="3"/>
  <c r="G16" i="3"/>
  <c r="D16" i="3"/>
  <c r="E16" i="3"/>
  <c r="H10" i="2"/>
  <c r="G10" i="2"/>
  <c r="G9" i="1" l="1"/>
  <c r="I9" i="1" s="1"/>
  <c r="I5" i="2" l="1"/>
  <c r="I6" i="2" l="1"/>
  <c r="I7" i="2" s="1"/>
  <c r="I8" i="2" s="1"/>
  <c r="I9" i="2" s="1"/>
  <c r="I10" i="2"/>
  <c r="I5" i="3" s="1"/>
  <c r="I6" i="3" l="1"/>
  <c r="I7" i="3" s="1"/>
  <c r="I8" i="3" s="1"/>
  <c r="I10" i="3" s="1"/>
  <c r="I11" i="3" s="1"/>
  <c r="I12" i="3" s="1"/>
  <c r="I13" i="3" s="1"/>
  <c r="I14" i="3" s="1"/>
  <c r="I15" i="3" s="1"/>
  <c r="I16" i="3"/>
  <c r="I5" i="4" s="1"/>
  <c r="I6" i="4" s="1"/>
  <c r="I7" i="4" s="1"/>
  <c r="I8" i="4" s="1"/>
  <c r="I9" i="4" s="1"/>
  <c r="I10" i="4" s="1"/>
  <c r="I11" i="4" s="1"/>
  <c r="I12" i="4" l="1"/>
  <c r="I5" i="5" s="1"/>
  <c r="I6" i="5" s="1"/>
  <c r="I7" i="5" s="1"/>
  <c r="I9" i="5" l="1"/>
  <c r="I8" i="5"/>
  <c r="I10" i="5"/>
  <c r="I5" i="6" s="1"/>
  <c r="I6" i="6" s="1"/>
  <c r="I7" i="6" l="1"/>
  <c r="I8" i="6" s="1"/>
  <c r="I9" i="6" s="1"/>
  <c r="I10" i="6"/>
  <c r="I5" i="7" s="1"/>
  <c r="I6" i="7" s="1"/>
  <c r="I7" i="7" s="1"/>
  <c r="I8" i="7" s="1"/>
  <c r="I9" i="7" s="1"/>
  <c r="I10" i="7" s="1"/>
  <c r="I11" i="7" l="1"/>
  <c r="I5" i="8" s="1"/>
  <c r="I6" i="8" s="1"/>
  <c r="I7" i="8" s="1"/>
  <c r="I9" i="8" s="1"/>
  <c r="I10" i="8" l="1"/>
  <c r="I5" i="9" s="1"/>
  <c r="F5" i="2"/>
  <c r="F10" i="2" s="1"/>
  <c r="I6" i="9" l="1"/>
  <c r="I8" i="9" s="1"/>
  <c r="I9" i="9" s="1"/>
  <c r="I10" i="9" s="1"/>
  <c r="I11" i="9" s="1"/>
  <c r="I12" i="9"/>
  <c r="K5" i="10" s="1"/>
  <c r="F6" i="2"/>
  <c r="L9" i="1"/>
  <c r="L5" i="2" s="1"/>
  <c r="K6" i="10" l="1"/>
  <c r="K7" i="10" s="1"/>
  <c r="K9" i="10"/>
  <c r="F7" i="2"/>
  <c r="L6" i="2"/>
  <c r="L10" i="2"/>
  <c r="L5" i="3" s="1"/>
  <c r="F5" i="3"/>
  <c r="F6" i="3" s="1"/>
  <c r="I5" i="11" l="1"/>
  <c r="K8" i="10"/>
  <c r="F7" i="3"/>
  <c r="L6" i="3"/>
  <c r="F8" i="2"/>
  <c r="F9" i="2" s="1"/>
  <c r="L7" i="2"/>
  <c r="F16" i="3"/>
  <c r="I7" i="11" l="1"/>
  <c r="I8" i="11" s="1"/>
  <c r="I9" i="11" s="1"/>
  <c r="I10" i="11"/>
  <c r="I5" i="12" s="1"/>
  <c r="F8" i="3"/>
  <c r="F9" i="3" s="1"/>
  <c r="L7" i="3"/>
  <c r="L8" i="2"/>
  <c r="L16" i="3"/>
  <c r="L5" i="4" s="1"/>
  <c r="F5" i="4"/>
  <c r="F6" i="4" s="1"/>
  <c r="F7" i="4" s="1"/>
  <c r="F8" i="4" s="1"/>
  <c r="F9" i="4" s="1"/>
  <c r="F10" i="4" s="1"/>
  <c r="F11" i="4" s="1"/>
  <c r="I6" i="12" l="1"/>
  <c r="I7" i="12" s="1"/>
  <c r="I8" i="12" s="1"/>
  <c r="I14" i="12"/>
  <c r="L8" i="3"/>
  <c r="L15" i="3"/>
  <c r="F12" i="4"/>
  <c r="I9" i="12" l="1"/>
  <c r="I10" i="12" s="1"/>
  <c r="I11" i="12" s="1"/>
  <c r="I12" i="12" s="1"/>
  <c r="I13" i="12" s="1"/>
  <c r="L12" i="4"/>
  <c r="L5" i="5" s="1"/>
  <c r="F5" i="5"/>
  <c r="F6" i="5" s="1"/>
  <c r="F7" i="5" s="1"/>
  <c r="L6" i="4"/>
  <c r="L7" i="4" l="1"/>
  <c r="F10" i="5"/>
  <c r="L6" i="5" l="1"/>
  <c r="L10" i="5"/>
  <c r="L5" i="6" s="1"/>
  <c r="F5" i="6"/>
  <c r="F6" i="6" s="1"/>
  <c r="F7" i="6" s="1"/>
  <c r="L8" i="4"/>
  <c r="L6" i="6" l="1"/>
  <c r="L9" i="4"/>
  <c r="F10" i="6"/>
  <c r="L7" i="5"/>
  <c r="L9" i="2" l="1"/>
  <c r="L9" i="5"/>
  <c r="L10" i="6"/>
  <c r="L5" i="7" s="1"/>
  <c r="F5" i="7"/>
  <c r="F6" i="7" s="1"/>
  <c r="F7" i="7" s="1"/>
  <c r="F8" i="7" s="1"/>
  <c r="L10" i="4"/>
  <c r="F9" i="7" l="1"/>
  <c r="L8" i="7"/>
  <c r="L11" i="4"/>
  <c r="F11" i="7"/>
  <c r="L9" i="7" l="1"/>
  <c r="F10" i="7"/>
  <c r="L6" i="7"/>
  <c r="L11" i="7"/>
  <c r="F5" i="8"/>
  <c r="F6" i="8" s="1"/>
  <c r="L6" i="8" l="1"/>
  <c r="F7" i="8"/>
  <c r="F9" i="8" s="1"/>
  <c r="L10" i="7"/>
  <c r="L7" i="7"/>
  <c r="L5" i="8"/>
  <c r="L7" i="8" l="1"/>
  <c r="F10" i="8"/>
  <c r="F5" i="9" s="1"/>
  <c r="L9" i="9" l="1"/>
  <c r="L10" i="8"/>
  <c r="L5" i="9" s="1"/>
  <c r="L12" i="9" l="1"/>
  <c r="H5" i="10"/>
  <c r="H6" i="10" l="1"/>
  <c r="H7" i="10" s="1"/>
  <c r="H8" i="10" s="1"/>
  <c r="H9" i="10"/>
  <c r="N6" i="10" l="1"/>
  <c r="N7" i="10"/>
  <c r="L11" i="9" l="1"/>
  <c r="L10" i="9"/>
  <c r="L9" i="8" l="1"/>
  <c r="L7" i="6" l="1"/>
  <c r="F8" i="6"/>
  <c r="F9" i="6" s="1"/>
  <c r="L9" i="6" l="1"/>
  <c r="L8" i="6"/>
  <c r="N9" i="10" l="1"/>
  <c r="L5" i="11" s="1"/>
  <c r="N8" i="10"/>
  <c r="F5" i="11" l="1"/>
  <c r="N5" i="10"/>
  <c r="F6" i="11" l="1"/>
  <c r="F7" i="11" s="1"/>
  <c r="F8" i="11" s="1"/>
  <c r="F9" i="11" s="1"/>
  <c r="F10" i="11"/>
  <c r="L7" i="11" l="1"/>
  <c r="L8" i="11"/>
  <c r="L9" i="11" l="1"/>
  <c r="L10" i="11" l="1"/>
  <c r="L5" i="12" s="1"/>
  <c r="F5" i="12"/>
  <c r="F14" i="12" l="1"/>
  <c r="L14" i="12" s="1"/>
  <c r="F6" i="12"/>
  <c r="F7" i="12" l="1"/>
  <c r="L6" i="12"/>
  <c r="F8" i="12" l="1"/>
  <c r="F9" i="12" s="1"/>
  <c r="L7" i="12"/>
  <c r="L8" i="12" l="1"/>
  <c r="F10" i="12" l="1"/>
  <c r="L9" i="12"/>
  <c r="F11" i="12" l="1"/>
  <c r="L10" i="12"/>
  <c r="F12" i="12" l="1"/>
  <c r="L11" i="12"/>
  <c r="F13" i="12" l="1"/>
  <c r="L13" i="12" s="1"/>
  <c r="L12" i="12"/>
</calcChain>
</file>

<file path=xl/sharedStrings.xml><?xml version="1.0" encoding="utf-8"?>
<sst xmlns="http://schemas.openxmlformats.org/spreadsheetml/2006/main" count="341" uniqueCount="119">
  <si>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</si>
  <si>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</si>
  <si>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</si>
  <si>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</si>
  <si>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</si>
  <si>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</si>
  <si>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</si>
  <si>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</si>
  <si>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</si>
  <si>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</si>
  <si>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</si>
  <si>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souhrn příjmů a výdajů</t>
  </si>
  <si>
    <t>zúčtování kladných úroků</t>
  </si>
  <si>
    <t>fotoknihy pro deváťáky</t>
  </si>
  <si>
    <t>za vedení účtu, výpisy a trans.</t>
  </si>
  <si>
    <t>2014/2</t>
  </si>
  <si>
    <t>poplatek za vedení účtu</t>
  </si>
  <si>
    <t>PPD/4</t>
  </si>
  <si>
    <t>PPD/5</t>
  </si>
  <si>
    <t>PPD/6</t>
  </si>
  <si>
    <t>PENĚŽNÍ DENÍK Leden 2016</t>
  </si>
  <si>
    <t>PENĚŽNÍ DENÍK Březen 2016</t>
  </si>
  <si>
    <t>PENĚŽNÍ DENÍK Duben 2016</t>
  </si>
  <si>
    <t>PENĚŽNÍ DENÍK Květen 2016</t>
  </si>
  <si>
    <t>PENĚŽNÍ DENÍK Červen 2016</t>
  </si>
  <si>
    <t>PENĚŽNÍ DENÍK Červenec 2016</t>
  </si>
  <si>
    <t>PENĚŽNÍ DENÍK Srpen 2016</t>
  </si>
  <si>
    <t>PENĚŽNÍ DENÍK Září 2016</t>
  </si>
  <si>
    <t>PENĚŽNÍ DENÍK Říjen 2016</t>
  </si>
  <si>
    <t>PENĚŽNÍ DENÍK Listopad 2016</t>
  </si>
  <si>
    <t>PENĚŽNÍ DENÍK Prosinec 2016</t>
  </si>
  <si>
    <t>převod zůstatků z 31.12.2015</t>
  </si>
  <si>
    <t>VPD 1</t>
  </si>
  <si>
    <t>příspěvek na LVK M.Caletková</t>
  </si>
  <si>
    <t>VPD 2</t>
  </si>
  <si>
    <t>VPD 3</t>
  </si>
  <si>
    <t>učebnice - hravá literatura 7 - 9</t>
  </si>
  <si>
    <t>1/2016</t>
  </si>
  <si>
    <t>zůstatek z měsíce ledna 2016</t>
  </si>
  <si>
    <t>VPD 4</t>
  </si>
  <si>
    <t>knihy do knihovny Dubany</t>
  </si>
  <si>
    <t>PPD 1</t>
  </si>
  <si>
    <t>výnos z plesu KPŠ</t>
  </si>
  <si>
    <t>VPD 5</t>
  </si>
  <si>
    <t>nákup pokladny</t>
  </si>
  <si>
    <t>zůstatek z února 2016</t>
  </si>
  <si>
    <t>VPD 6</t>
  </si>
  <si>
    <t>knihy - pasování na čtenáře</t>
  </si>
  <si>
    <t>VPD 7</t>
  </si>
  <si>
    <t>knihovna Dubany</t>
  </si>
  <si>
    <t>VPD 8</t>
  </si>
  <si>
    <t>kuchyňská váha</t>
  </si>
  <si>
    <t>3/2016</t>
  </si>
  <si>
    <t>31,3,2016</t>
  </si>
  <si>
    <t>praní ubrusů</t>
  </si>
  <si>
    <t>zůstatek z března 2016</t>
  </si>
  <si>
    <t>akce s příspěvkem od KPŠ 1-3/2016</t>
  </si>
  <si>
    <t>rodiče - vítání</t>
  </si>
  <si>
    <t>4/2016</t>
  </si>
  <si>
    <t>vystoupení v MŠ Vrbátky</t>
  </si>
  <si>
    <t>VPD 9</t>
  </si>
  <si>
    <t>kancelářské potřeby</t>
  </si>
  <si>
    <t>PPD 2</t>
  </si>
  <si>
    <t>keramika - dospělí</t>
  </si>
  <si>
    <t>PPD 3</t>
  </si>
  <si>
    <t>příjem z akademie</t>
  </si>
  <si>
    <t>VPD 10</t>
  </si>
  <si>
    <t>akce s příspěvkem od KPŠ</t>
  </si>
  <si>
    <t>zůstatek z dubna 2016</t>
  </si>
  <si>
    <t>5/2016</t>
  </si>
  <si>
    <t>certifikace značky - Rodiče vítání</t>
  </si>
  <si>
    <t>24.5.22016</t>
  </si>
  <si>
    <t>reklamní potisk šerpy</t>
  </si>
  <si>
    <t>zůčtování úroků</t>
  </si>
  <si>
    <t>zůstatek z května 2016</t>
  </si>
  <si>
    <t>6/2016</t>
  </si>
  <si>
    <t>zůstatek z června 2016</t>
  </si>
  <si>
    <t>7/2016</t>
  </si>
  <si>
    <t>zůstatek z července 2016</t>
  </si>
  <si>
    <t>17.62016</t>
  </si>
  <si>
    <t>VPD 11</t>
  </si>
  <si>
    <t>fotoaparát pro družinu - Canon</t>
  </si>
  <si>
    <t>plastová víčka  sběr</t>
  </si>
  <si>
    <t>knihy - rozoučení se školkou</t>
  </si>
  <si>
    <t xml:space="preserve">dar škole na divadlo, časopisy, keramiku </t>
  </si>
  <si>
    <t>8/2016</t>
  </si>
  <si>
    <t>VPD 12</t>
  </si>
  <si>
    <t>dárkový balíček pro nové děti ve školce</t>
  </si>
  <si>
    <t>VPD 13</t>
  </si>
  <si>
    <t>zůstatek ze srpna 2016</t>
  </si>
  <si>
    <t>VPD 14</t>
  </si>
  <si>
    <t>učebnice Dubany</t>
  </si>
  <si>
    <t>knihy pro prvňáčky</t>
  </si>
  <si>
    <t>VPD 15</t>
  </si>
  <si>
    <t>9/2016</t>
  </si>
  <si>
    <t>30,9,2016</t>
  </si>
  <si>
    <t>kšiltovky pro prvňáčky</t>
  </si>
  <si>
    <t>dar od obce - sběr papíru</t>
  </si>
  <si>
    <t>VPD/16</t>
  </si>
  <si>
    <t>VPD/17</t>
  </si>
  <si>
    <t>učebnice Vrbátky</t>
  </si>
  <si>
    <t>11/2016</t>
  </si>
  <si>
    <t>přeplatek daru ze dne 25.7.2016</t>
  </si>
  <si>
    <t>zůstatek ze října 2016</t>
  </si>
  <si>
    <t>zůstatek ze září 2016</t>
  </si>
  <si>
    <t>příspěvky do KPŠ 2016/2017</t>
  </si>
  <si>
    <t>zůstatek z listopadu 2016</t>
  </si>
  <si>
    <t xml:space="preserve">bankovní poplatek </t>
  </si>
  <si>
    <t>12/2016</t>
  </si>
  <si>
    <t>knihy do školní knihovny</t>
  </si>
  <si>
    <t>dar škole dle smlouvy</t>
  </si>
  <si>
    <t>dar od obce Vrbátky - sběr papíru</t>
  </si>
  <si>
    <t>adventní jarmark - prodej výrobků</t>
  </si>
  <si>
    <t>dobrovolné vstupné, vystoupení žáků</t>
  </si>
  <si>
    <t>VPD/18</t>
  </si>
  <si>
    <t>akce s příspěvkem od KPŠ 1.9.-21.12.2016</t>
  </si>
  <si>
    <t>DA 8/16</t>
  </si>
  <si>
    <t>fotoaparát školní družina</t>
  </si>
  <si>
    <t>PENĚŽNÍ DENÍK  Únor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</si>
</sst>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0" borderId="19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2" fontId="0" fillId="2" borderId="19" xfId="0" applyNumberFormat="1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8" fontId="0" fillId="2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9" xfId="0" applyNumberFormat="1" applyBorder="1" applyAlignment="1">
      <alignment horizontal="center" vertical="center" wrapText="1" shrinkToFit="1"/>
    </xf>
    <xf numFmtId="8" fontId="0" fillId="0" borderId="3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64" fontId="0" fillId="0" borderId="28" xfId="0" applyNumberFormat="1" applyBorder="1" applyAlignment="1">
      <alignment horizontal="center" vertical="center" wrapText="1" shrinkToFit="1"/>
    </xf>
    <xf numFmtId="14" fontId="0" fillId="2" borderId="36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2" fontId="0" fillId="2" borderId="38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 shrinkToFit="1"/>
    </xf>
    <xf numFmtId="8" fontId="0" fillId="2" borderId="36" xfId="0" applyNumberFormat="1" applyFill="1" applyBorder="1" applyAlignment="1">
      <alignment horizontal="center" vertical="center" wrapText="1" shrinkToFit="1"/>
    </xf>
    <xf numFmtId="8" fontId="0" fillId="2" borderId="39" xfId="0" applyNumberForma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2" fontId="0" fillId="0" borderId="1" xfId="0" applyNumberFormat="1" applyBorder="1"/>
    <xf numFmtId="164" fontId="0" fillId="0" borderId="1" xfId="0" applyNumberFormat="1" applyBorder="1"/>
    <xf numFmtId="0" fontId="0" fillId="0" borderId="40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0" fontId="0" fillId="0" borderId="5" xfId="0" applyBorder="1"/>
    <xf numFmtId="164" fontId="0" fillId="2" borderId="19" xfId="0" applyNumberForma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0" fillId="0" borderId="29" xfId="0" applyNumberFormat="1" applyBorder="1" applyAlignment="1">
      <alignment horizontal="center" vertical="center" wrapText="1" shrinkToFit="1"/>
    </xf>
    <xf numFmtId="164" fontId="0" fillId="0" borderId="30" xfId="0" applyNumberFormat="1" applyBorder="1" applyAlignment="1">
      <alignment horizontal="center" vertical="center" wrapText="1" shrinkToFit="1"/>
    </xf>
    <xf numFmtId="164" fontId="0" fillId="0" borderId="27" xfId="0" applyNumberFormat="1" applyBorder="1" applyAlignment="1">
      <alignment horizontal="center" vertical="center" wrapText="1" shrinkToFit="1"/>
    </xf>
    <xf numFmtId="164" fontId="0" fillId="0" borderId="2" xfId="0" applyNumberForma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7"/>
  <sheetViews>
    <sheetView topLeftCell="B1" workbookViewId="0">
      <selection activeCell="F6" sqref="F6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3" x14ac:dyDescent="0.3">
      <c r="A1" s="108" t="s">
        <v>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42.7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63"/>
    </row>
    <row r="3" spans="1:13" ht="27" customHeight="1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  <c r="M3" s="1"/>
    </row>
    <row r="4" spans="1:13" ht="24.75" customHeight="1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  <c r="M4" s="1"/>
    </row>
    <row r="5" spans="1:13" ht="15" customHeight="1" x14ac:dyDescent="0.3">
      <c r="A5" s="8">
        <v>42370</v>
      </c>
      <c r="B5" s="18"/>
      <c r="C5" s="9" t="s">
        <v>31</v>
      </c>
      <c r="D5" s="34"/>
      <c r="E5" s="20"/>
      <c r="F5" s="64">
        <v>13727</v>
      </c>
      <c r="G5" s="34"/>
      <c r="H5" s="20"/>
      <c r="I5" s="61">
        <v>106304.84</v>
      </c>
      <c r="J5" s="34"/>
      <c r="K5" s="64"/>
      <c r="L5" s="63">
        <f>F5+I5</f>
        <v>120031.84</v>
      </c>
      <c r="M5" s="1"/>
    </row>
    <row r="6" spans="1:13" x14ac:dyDescent="0.3">
      <c r="A6" s="8">
        <v>42380</v>
      </c>
      <c r="B6" s="18" t="s">
        <v>32</v>
      </c>
      <c r="C6" s="9" t="s">
        <v>33</v>
      </c>
      <c r="D6" s="34"/>
      <c r="E6" s="20">
        <v>2000</v>
      </c>
      <c r="F6" s="64">
        <f>F5+D6-E6</f>
        <v>11727</v>
      </c>
      <c r="G6" s="34"/>
      <c r="H6" s="20"/>
      <c r="I6" s="61">
        <f>I5+G6-H6</f>
        <v>106304.84</v>
      </c>
      <c r="J6" s="34"/>
      <c r="K6" s="64"/>
      <c r="L6" s="63">
        <f t="shared" ref="L6:L8" si="0">F6+I6</f>
        <v>118031.84</v>
      </c>
      <c r="M6" s="1"/>
    </row>
    <row r="7" spans="1:13" x14ac:dyDescent="0.3">
      <c r="A7" s="8">
        <v>42395</v>
      </c>
      <c r="B7" s="18" t="s">
        <v>34</v>
      </c>
      <c r="C7" s="13" t="s">
        <v>36</v>
      </c>
      <c r="D7" s="35"/>
      <c r="E7" s="21">
        <v>340</v>
      </c>
      <c r="F7" s="64">
        <f>F6+D7-E7</f>
        <v>11387</v>
      </c>
      <c r="G7" s="35"/>
      <c r="H7" s="21"/>
      <c r="I7" s="61">
        <f>I6+G7-H7</f>
        <v>106304.84</v>
      </c>
      <c r="J7" s="35"/>
      <c r="K7" s="69"/>
      <c r="L7" s="63">
        <f t="shared" si="0"/>
        <v>117691.84</v>
      </c>
      <c r="M7" s="1"/>
    </row>
    <row r="8" spans="1:13" x14ac:dyDescent="0.3">
      <c r="A8" s="8">
        <v>42400</v>
      </c>
      <c r="B8" s="18" t="s">
        <v>37</v>
      </c>
      <c r="C8" s="13" t="s">
        <v>12</v>
      </c>
      <c r="D8" s="35"/>
      <c r="E8" s="21"/>
      <c r="F8" s="64">
        <f>F7+D8-E8</f>
        <v>11387</v>
      </c>
      <c r="G8" s="35">
        <v>0.75</v>
      </c>
      <c r="H8" s="21"/>
      <c r="I8" s="61">
        <f>I7+G8-H8</f>
        <v>106305.59</v>
      </c>
      <c r="J8" s="35"/>
      <c r="K8" s="69"/>
      <c r="L8" s="63">
        <f t="shared" si="0"/>
        <v>117692.59</v>
      </c>
      <c r="M8" s="1"/>
    </row>
    <row r="9" spans="1:13" x14ac:dyDescent="0.3">
      <c r="A9" s="52"/>
      <c r="B9" s="26"/>
      <c r="C9" s="53" t="s">
        <v>11</v>
      </c>
      <c r="D9" s="31">
        <f>SUM(D5:D8)</f>
        <v>0</v>
      </c>
      <c r="E9" s="31">
        <f>SUM(E5:E8)</f>
        <v>2340</v>
      </c>
      <c r="F9" s="64">
        <f>F7+D8-E8</f>
        <v>11387</v>
      </c>
      <c r="G9" s="31">
        <f>SUM(G5:G8)</f>
        <v>0.75</v>
      </c>
      <c r="H9" s="31">
        <f>SUM(H5:H8)</f>
        <v>0</v>
      </c>
      <c r="I9" s="31">
        <f>I5+G9-H9</f>
        <v>106305.59</v>
      </c>
      <c r="J9" s="31"/>
      <c r="K9" s="31"/>
      <c r="L9" s="31">
        <f t="shared" ref="L9" si="1">F9+I9</f>
        <v>117692.59</v>
      </c>
      <c r="M9" s="1"/>
    </row>
    <row r="10" spans="1:13" x14ac:dyDescent="0.3">
      <c r="A10" s="40"/>
      <c r="B10" s="41"/>
      <c r="C10" s="42"/>
      <c r="D10" s="43"/>
      <c r="E10" s="44"/>
      <c r="F10" s="44"/>
      <c r="G10" s="42"/>
      <c r="H10" s="43"/>
      <c r="I10" s="42"/>
      <c r="J10" s="42"/>
      <c r="K10" s="42"/>
      <c r="L10" s="45"/>
      <c r="M10" s="1"/>
    </row>
    <row r="11" spans="1:13" x14ac:dyDescent="0.3">
      <c r="A11" s="40"/>
      <c r="B11" s="41"/>
      <c r="C11" s="42"/>
      <c r="D11" s="43"/>
      <c r="E11" s="44"/>
      <c r="F11" s="44"/>
      <c r="G11" s="42"/>
      <c r="H11" s="43"/>
      <c r="I11" s="42"/>
      <c r="J11" s="42"/>
      <c r="K11" s="42"/>
      <c r="L11" s="45"/>
      <c r="M11" s="1"/>
    </row>
    <row r="12" spans="1:13" x14ac:dyDescent="0.3">
      <c r="A12" s="40"/>
      <c r="B12" s="41"/>
      <c r="C12" s="42"/>
      <c r="D12" s="43"/>
      <c r="E12" s="44"/>
      <c r="F12" s="44"/>
      <c r="G12" s="42"/>
      <c r="H12" s="43"/>
      <c r="I12" s="42"/>
      <c r="J12" s="42"/>
      <c r="K12" s="42"/>
      <c r="L12" s="45"/>
      <c r="M12" s="1"/>
    </row>
    <row r="13" spans="1:13" x14ac:dyDescent="0.3">
      <c r="A13" s="40"/>
      <c r="B13" s="41"/>
      <c r="C13" s="42"/>
      <c r="D13" s="43"/>
      <c r="E13" s="44"/>
      <c r="F13" s="44"/>
      <c r="G13" s="42"/>
      <c r="H13" s="43"/>
      <c r="I13" s="42"/>
      <c r="J13" s="42"/>
      <c r="K13" s="42"/>
      <c r="L13" s="45"/>
      <c r="M13" s="1"/>
    </row>
    <row r="14" spans="1:13" x14ac:dyDescent="0.3">
      <c r="A14" s="40"/>
      <c r="B14" s="41"/>
      <c r="C14" s="42"/>
      <c r="D14" s="43"/>
      <c r="E14" s="44"/>
      <c r="F14" s="44"/>
      <c r="G14" s="42"/>
      <c r="H14" s="43"/>
      <c r="I14" s="42"/>
      <c r="J14" s="42"/>
      <c r="K14" s="42"/>
      <c r="L14" s="45"/>
      <c r="M14" s="1"/>
    </row>
    <row r="15" spans="1:13" x14ac:dyDescent="0.3">
      <c r="A15" s="40"/>
      <c r="B15" s="41"/>
      <c r="C15" s="42"/>
      <c r="D15" s="43"/>
      <c r="E15" s="44"/>
      <c r="F15" s="44"/>
      <c r="G15" s="42"/>
      <c r="H15" s="43"/>
      <c r="I15" s="42"/>
      <c r="J15" s="42"/>
      <c r="K15" s="42"/>
      <c r="L15" s="45"/>
      <c r="M15" s="1"/>
    </row>
    <row r="16" spans="1:13" x14ac:dyDescent="0.3">
      <c r="A16" s="40"/>
      <c r="B16" s="41"/>
      <c r="C16" s="42"/>
      <c r="D16" s="43"/>
      <c r="E16" s="44"/>
      <c r="F16" s="44"/>
      <c r="G16" s="42"/>
      <c r="H16" s="43"/>
      <c r="I16" s="42"/>
      <c r="J16" s="42"/>
      <c r="K16" s="42"/>
      <c r="L16" s="45"/>
      <c r="M16" s="1"/>
    </row>
    <row r="17" spans="1:13" x14ac:dyDescent="0.3">
      <c r="A17" s="40"/>
      <c r="B17" s="41"/>
      <c r="C17" s="42"/>
      <c r="D17" s="43"/>
      <c r="E17" s="44"/>
      <c r="F17" s="44"/>
      <c r="G17" s="42"/>
      <c r="H17" s="43"/>
      <c r="I17" s="42"/>
      <c r="J17" s="42"/>
      <c r="K17" s="42"/>
      <c r="L17" s="45"/>
      <c r="M17" s="1"/>
    </row>
    <row r="18" spans="1:13" x14ac:dyDescent="0.3">
      <c r="A18" s="40"/>
      <c r="B18" s="41"/>
      <c r="C18" s="42"/>
      <c r="D18" s="43"/>
      <c r="E18" s="44"/>
      <c r="F18" s="44"/>
      <c r="G18" s="42"/>
      <c r="H18" s="43"/>
      <c r="I18" s="42"/>
      <c r="J18" s="42"/>
      <c r="K18" s="42"/>
      <c r="L18" s="45"/>
      <c r="M18" s="1"/>
    </row>
    <row r="19" spans="1:13" x14ac:dyDescent="0.3">
      <c r="A19" s="40"/>
      <c r="B19" s="41"/>
      <c r="C19" s="42"/>
      <c r="D19" s="43"/>
      <c r="E19" s="44"/>
      <c r="F19" s="44"/>
      <c r="G19" s="42"/>
      <c r="H19" s="43"/>
      <c r="I19" s="42"/>
      <c r="J19" s="42"/>
      <c r="K19" s="42"/>
      <c r="L19" s="45"/>
      <c r="M19" s="1"/>
    </row>
    <row r="20" spans="1:13" x14ac:dyDescent="0.3">
      <c r="A20" s="40"/>
      <c r="B20" s="41"/>
      <c r="C20" s="42"/>
      <c r="D20" s="43"/>
      <c r="E20" s="44"/>
      <c r="F20" s="44"/>
      <c r="G20" s="42"/>
      <c r="H20" s="43"/>
      <c r="I20" s="42"/>
      <c r="J20" s="42"/>
      <c r="K20" s="42"/>
      <c r="L20" s="45"/>
      <c r="M20" s="1"/>
    </row>
    <row r="21" spans="1:13" s="38" customFormat="1" x14ac:dyDescent="0.3">
      <c r="A21" s="46"/>
      <c r="B21" s="47"/>
      <c r="C21" s="48"/>
      <c r="D21" s="49"/>
      <c r="E21" s="50"/>
      <c r="F21" s="50"/>
      <c r="G21" s="48"/>
      <c r="H21" s="49"/>
      <c r="I21" s="49"/>
      <c r="J21" s="48"/>
      <c r="K21" s="48"/>
      <c r="L21" s="51"/>
      <c r="M21" s="37"/>
    </row>
    <row r="22" spans="1:13" x14ac:dyDescent="0.3">
      <c r="A22" s="40"/>
      <c r="B22" s="41"/>
      <c r="C22" s="42"/>
      <c r="D22" s="43"/>
      <c r="E22" s="44"/>
      <c r="F22" s="44"/>
      <c r="G22" s="42"/>
      <c r="H22" s="43"/>
      <c r="I22" s="42"/>
      <c r="J22" s="42"/>
      <c r="K22" s="42"/>
      <c r="L22" s="45"/>
      <c r="M22" s="1"/>
    </row>
    <row r="23" spans="1:13" x14ac:dyDescent="0.3">
      <c r="A23" s="40"/>
      <c r="B23" s="41"/>
      <c r="C23" s="42"/>
      <c r="D23" s="43"/>
      <c r="E23" s="44"/>
      <c r="F23" s="44"/>
      <c r="G23" s="42"/>
      <c r="H23" s="43"/>
      <c r="I23" s="42"/>
      <c r="J23" s="42"/>
      <c r="K23" s="42"/>
      <c r="L23" s="45"/>
      <c r="M23" s="1"/>
    </row>
    <row r="24" spans="1:13" x14ac:dyDescent="0.3">
      <c r="A24" s="42"/>
      <c r="B24" s="41"/>
      <c r="C24" s="42"/>
      <c r="D24" s="43"/>
      <c r="E24" s="44"/>
      <c r="F24" s="44"/>
      <c r="G24" s="42"/>
      <c r="H24" s="43"/>
      <c r="I24" s="42"/>
      <c r="J24" s="42"/>
      <c r="K24" s="42"/>
      <c r="L24" s="45"/>
      <c r="M24" s="1"/>
    </row>
    <row r="25" spans="1:13" x14ac:dyDescent="0.3">
      <c r="A25" s="42"/>
      <c r="B25" s="41"/>
      <c r="C25" s="42"/>
      <c r="D25" s="43"/>
      <c r="E25" s="44"/>
      <c r="F25" s="44"/>
      <c r="G25" s="42"/>
      <c r="H25" s="43"/>
      <c r="I25" s="42"/>
      <c r="J25" s="42"/>
      <c r="K25" s="42"/>
      <c r="L25" s="45"/>
      <c r="M25" s="1"/>
    </row>
    <row r="26" spans="1:13" x14ac:dyDescent="0.3">
      <c r="A26" s="42"/>
      <c r="B26" s="41"/>
      <c r="C26" s="42"/>
      <c r="D26" s="43"/>
      <c r="E26" s="44"/>
      <c r="F26" s="44"/>
      <c r="G26" s="42"/>
      <c r="H26" s="43"/>
      <c r="I26" s="42"/>
      <c r="J26" s="42"/>
      <c r="K26" s="42"/>
      <c r="L26" s="45"/>
      <c r="M26" s="1"/>
    </row>
    <row r="27" spans="1:13" x14ac:dyDescent="0.3">
      <c r="A27" s="42"/>
      <c r="B27" s="41"/>
      <c r="C27" s="42"/>
      <c r="D27" s="43"/>
      <c r="E27" s="44"/>
      <c r="F27" s="44"/>
      <c r="G27" s="42"/>
      <c r="H27" s="43"/>
      <c r="I27" s="42"/>
      <c r="J27" s="42"/>
      <c r="K27" s="42"/>
      <c r="L27" s="45"/>
      <c r="M27" s="1"/>
    </row>
    <row r="28" spans="1:13" x14ac:dyDescent="0.3">
      <c r="A28" s="42"/>
      <c r="B28" s="41"/>
      <c r="C28" s="42"/>
      <c r="D28" s="43"/>
      <c r="E28" s="44"/>
      <c r="F28" s="44"/>
      <c r="G28" s="42"/>
      <c r="H28" s="43"/>
      <c r="I28" s="42"/>
      <c r="J28" s="42"/>
      <c r="K28" s="42"/>
      <c r="L28" s="45"/>
      <c r="M28" s="1"/>
    </row>
    <row r="29" spans="1:13" x14ac:dyDescent="0.3">
      <c r="A29" s="42"/>
      <c r="B29" s="41"/>
      <c r="C29" s="42"/>
      <c r="D29" s="43"/>
      <c r="E29" s="44"/>
      <c r="F29" s="44"/>
      <c r="G29" s="42"/>
      <c r="H29" s="43"/>
      <c r="I29" s="42"/>
      <c r="J29" s="42"/>
      <c r="K29" s="42"/>
      <c r="L29" s="45"/>
      <c r="M29" s="1"/>
    </row>
    <row r="30" spans="1:13" x14ac:dyDescent="0.3">
      <c r="A30" s="42"/>
      <c r="B30" s="41"/>
      <c r="C30" s="42"/>
      <c r="D30" s="43"/>
      <c r="E30" s="44"/>
      <c r="F30" s="44"/>
      <c r="G30" s="42"/>
      <c r="H30" s="43"/>
      <c r="I30" s="42"/>
      <c r="J30" s="42"/>
      <c r="K30" s="42"/>
      <c r="L30" s="45"/>
      <c r="M30" s="1"/>
    </row>
    <row r="31" spans="1:13" x14ac:dyDescent="0.3">
      <c r="A31" s="42"/>
      <c r="B31" s="41"/>
      <c r="C31" s="42"/>
      <c r="D31" s="43"/>
      <c r="E31" s="44"/>
      <c r="F31" s="44"/>
      <c r="G31" s="42"/>
      <c r="H31" s="43"/>
      <c r="I31" s="42"/>
      <c r="J31" s="42"/>
      <c r="K31" s="42"/>
      <c r="L31" s="45"/>
      <c r="M31" s="1"/>
    </row>
    <row r="32" spans="1:13" x14ac:dyDescent="0.3">
      <c r="A32" s="42"/>
      <c r="B32" s="41"/>
      <c r="C32" s="42"/>
      <c r="D32" s="43"/>
      <c r="E32" s="44"/>
      <c r="F32" s="44"/>
      <c r="G32" s="42"/>
      <c r="H32" s="43"/>
      <c r="I32" s="42"/>
      <c r="J32" s="42"/>
      <c r="K32" s="42"/>
      <c r="L32" s="45"/>
      <c r="M32" s="1"/>
    </row>
    <row r="33" spans="1:13" x14ac:dyDescent="0.3">
      <c r="A33" s="42"/>
      <c r="B33" s="41"/>
      <c r="C33" s="42"/>
      <c r="D33" s="43"/>
      <c r="E33" s="44"/>
      <c r="F33" s="44"/>
      <c r="G33" s="42"/>
      <c r="H33" s="43"/>
      <c r="I33" s="42"/>
      <c r="J33" s="42"/>
      <c r="K33" s="42"/>
      <c r="L33" s="45"/>
      <c r="M33" s="1"/>
    </row>
    <row r="34" spans="1:13" x14ac:dyDescent="0.3">
      <c r="A34" s="42"/>
      <c r="B34" s="41"/>
      <c r="C34" s="42"/>
      <c r="D34" s="43"/>
      <c r="E34" s="44"/>
      <c r="F34" s="44"/>
      <c r="G34" s="42"/>
      <c r="H34" s="43"/>
      <c r="I34" s="42"/>
      <c r="J34" s="42"/>
      <c r="K34" s="42"/>
      <c r="L34" s="45"/>
      <c r="M34" s="1"/>
    </row>
    <row r="35" spans="1:13" x14ac:dyDescent="0.3">
      <c r="A35" s="42"/>
      <c r="B35" s="41"/>
      <c r="C35" s="42"/>
      <c r="D35" s="43"/>
      <c r="E35" s="44"/>
      <c r="F35" s="44"/>
      <c r="G35" s="42"/>
      <c r="H35" s="43"/>
      <c r="I35" s="42"/>
      <c r="J35" s="42"/>
      <c r="K35" s="42"/>
      <c r="L35" s="45"/>
      <c r="M35" s="1"/>
    </row>
    <row r="36" spans="1:13" x14ac:dyDescent="0.3">
      <c r="A36" s="42"/>
      <c r="B36" s="41"/>
      <c r="C36" s="42"/>
      <c r="D36" s="43"/>
      <c r="E36" s="44"/>
      <c r="F36" s="44"/>
      <c r="G36" s="42"/>
      <c r="H36" s="43"/>
      <c r="I36" s="42"/>
      <c r="J36" s="42"/>
      <c r="K36" s="42"/>
      <c r="L36" s="45"/>
      <c r="M36" s="1"/>
    </row>
    <row r="37" spans="1:13" x14ac:dyDescent="0.3">
      <c r="A37" s="42"/>
      <c r="B37" s="41"/>
      <c r="C37" s="42"/>
      <c r="D37" s="43"/>
      <c r="E37" s="44"/>
      <c r="F37" s="44"/>
      <c r="G37" s="42"/>
      <c r="H37" s="43"/>
      <c r="I37" s="42"/>
      <c r="J37" s="42"/>
      <c r="K37" s="42"/>
      <c r="L37" s="45"/>
      <c r="M37" s="1"/>
    </row>
    <row r="38" spans="1:13" x14ac:dyDescent="0.3">
      <c r="A38" s="42"/>
      <c r="B38" s="41"/>
      <c r="C38" s="42"/>
      <c r="D38" s="43"/>
      <c r="E38" s="44"/>
      <c r="F38" s="44"/>
      <c r="G38" s="42"/>
      <c r="H38" s="43"/>
      <c r="I38" s="42"/>
      <c r="J38" s="42"/>
      <c r="K38" s="42"/>
      <c r="L38" s="45"/>
      <c r="M38" s="1"/>
    </row>
    <row r="39" spans="1:13" x14ac:dyDescent="0.3">
      <c r="A39" s="42"/>
      <c r="B39" s="41"/>
      <c r="C39" s="42"/>
      <c r="D39" s="43"/>
      <c r="E39" s="44"/>
      <c r="F39" s="44"/>
      <c r="G39" s="42"/>
      <c r="H39" s="43"/>
      <c r="I39" s="42"/>
      <c r="J39" s="42"/>
      <c r="K39" s="42"/>
      <c r="L39" s="45"/>
      <c r="M39" s="1"/>
    </row>
    <row r="40" spans="1:13" x14ac:dyDescent="0.3">
      <c r="A40" s="42"/>
      <c r="B40" s="41"/>
      <c r="C40" s="42"/>
      <c r="D40" s="43"/>
      <c r="E40" s="44"/>
      <c r="F40" s="44"/>
      <c r="G40" s="42"/>
      <c r="H40" s="43"/>
      <c r="I40" s="42"/>
      <c r="J40" s="42"/>
      <c r="K40" s="42"/>
      <c r="L40" s="45"/>
      <c r="M40" s="1"/>
    </row>
    <row r="41" spans="1:13" x14ac:dyDescent="0.3">
      <c r="A41" s="42"/>
      <c r="B41" s="41"/>
      <c r="C41" s="42"/>
      <c r="D41" s="43"/>
      <c r="E41" s="44"/>
      <c r="F41" s="44"/>
      <c r="G41" s="42"/>
      <c r="H41" s="43"/>
      <c r="I41" s="42"/>
      <c r="J41" s="42"/>
      <c r="K41" s="42"/>
      <c r="L41" s="45"/>
      <c r="M41" s="1"/>
    </row>
    <row r="42" spans="1:13" x14ac:dyDescent="0.3">
      <c r="A42" s="42"/>
      <c r="B42" s="41"/>
      <c r="C42" s="42"/>
      <c r="D42" s="43"/>
      <c r="E42" s="44"/>
      <c r="F42" s="44"/>
      <c r="G42" s="42"/>
      <c r="H42" s="43"/>
      <c r="I42" s="42"/>
      <c r="J42" s="42"/>
      <c r="K42" s="42"/>
      <c r="L42" s="45"/>
      <c r="M42" s="1"/>
    </row>
    <row r="43" spans="1:13" x14ac:dyDescent="0.3">
      <c r="A43" s="42"/>
      <c r="B43" s="41"/>
      <c r="C43" s="42"/>
      <c r="D43" s="43"/>
      <c r="E43" s="44"/>
      <c r="F43" s="44"/>
      <c r="G43" s="42"/>
      <c r="H43" s="43"/>
      <c r="I43" s="42"/>
      <c r="J43" s="42"/>
      <c r="K43" s="42"/>
      <c r="L43" s="45"/>
      <c r="M43" s="1"/>
    </row>
    <row r="44" spans="1:13" x14ac:dyDescent="0.3">
      <c r="A44" s="42"/>
      <c r="B44" s="41"/>
      <c r="C44" s="42"/>
      <c r="D44" s="43"/>
      <c r="E44" s="44"/>
      <c r="F44" s="44"/>
      <c r="G44" s="42"/>
      <c r="H44" s="43"/>
      <c r="I44" s="42"/>
      <c r="J44" s="42"/>
      <c r="K44" s="42"/>
      <c r="L44" s="45"/>
      <c r="M44" s="1"/>
    </row>
    <row r="45" spans="1:13" x14ac:dyDescent="0.3">
      <c r="A45" s="42"/>
      <c r="B45" s="41"/>
      <c r="C45" s="42"/>
      <c r="D45" s="43"/>
      <c r="E45" s="44"/>
      <c r="F45" s="44"/>
      <c r="G45" s="42"/>
      <c r="H45" s="43"/>
      <c r="I45" s="42"/>
      <c r="J45" s="42"/>
      <c r="K45" s="42"/>
      <c r="L45" s="45"/>
      <c r="M45" s="1"/>
    </row>
    <row r="46" spans="1:13" x14ac:dyDescent="0.3">
      <c r="A46" s="42"/>
      <c r="B46" s="41"/>
      <c r="C46" s="42"/>
      <c r="D46" s="43"/>
      <c r="E46" s="44"/>
      <c r="F46" s="44"/>
      <c r="G46" s="42"/>
      <c r="H46" s="43"/>
      <c r="I46" s="42"/>
      <c r="J46" s="42"/>
      <c r="K46" s="42"/>
      <c r="L46" s="45"/>
      <c r="M46" s="1"/>
    </row>
    <row r="47" spans="1:13" x14ac:dyDescent="0.3">
      <c r="A47" s="42"/>
      <c r="B47" s="41"/>
      <c r="C47" s="42"/>
      <c r="D47" s="43"/>
      <c r="E47" s="44"/>
      <c r="F47" s="44"/>
      <c r="G47" s="42"/>
      <c r="H47" s="43"/>
      <c r="I47" s="42"/>
      <c r="J47" s="42"/>
      <c r="K47" s="42"/>
      <c r="L47" s="45"/>
      <c r="M47" s="1"/>
    </row>
    <row r="48" spans="1:13" x14ac:dyDescent="0.3">
      <c r="A48" s="42"/>
      <c r="B48" s="41"/>
      <c r="C48" s="42"/>
      <c r="D48" s="43"/>
      <c r="E48" s="44"/>
      <c r="F48" s="44"/>
      <c r="G48" s="42"/>
      <c r="H48" s="43"/>
      <c r="I48" s="42"/>
      <c r="J48" s="42"/>
      <c r="K48" s="42"/>
      <c r="L48" s="45"/>
      <c r="M48" s="1"/>
    </row>
    <row r="49" spans="1:13" x14ac:dyDescent="0.3">
      <c r="A49" s="42"/>
      <c r="B49" s="41"/>
      <c r="C49" s="42"/>
      <c r="D49" s="43"/>
      <c r="E49" s="44"/>
      <c r="F49" s="44"/>
      <c r="G49" s="42"/>
      <c r="H49" s="43"/>
      <c r="I49" s="42"/>
      <c r="J49" s="42"/>
      <c r="K49" s="42"/>
      <c r="L49" s="45"/>
      <c r="M49" s="1"/>
    </row>
    <row r="50" spans="1:13" x14ac:dyDescent="0.3">
      <c r="A50" s="42"/>
      <c r="B50" s="41"/>
      <c r="C50" s="42"/>
      <c r="D50" s="43"/>
      <c r="E50" s="44"/>
      <c r="F50" s="44"/>
      <c r="G50" s="42"/>
      <c r="H50" s="43"/>
      <c r="I50" s="42"/>
      <c r="J50" s="42"/>
      <c r="K50" s="42"/>
      <c r="L50" s="45"/>
      <c r="M50" s="1"/>
    </row>
    <row r="51" spans="1:13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1"/>
    </row>
    <row r="52" spans="1:13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1"/>
    </row>
    <row r="53" spans="1:13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"/>
    </row>
    <row r="54" spans="1:13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1"/>
    </row>
    <row r="55" spans="1:13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"/>
    </row>
    <row r="56" spans="1:13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1"/>
    </row>
    <row r="57" spans="1:13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"/>
    </row>
    <row r="59" spans="1:13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"/>
    </row>
    <row r="60" spans="1:13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"/>
    </row>
    <row r="61" spans="1:13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1"/>
    </row>
    <row r="62" spans="1:13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"/>
    </row>
    <row r="63" spans="1:13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1"/>
    </row>
    <row r="64" spans="1:13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"/>
    </row>
    <row r="65" spans="1:13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1"/>
    </row>
    <row r="66" spans="1:13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"/>
    </row>
    <row r="67" spans="1:13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"/>
    </row>
    <row r="68" spans="1:13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1"/>
    </row>
    <row r="69" spans="1:13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"/>
    </row>
    <row r="70" spans="1:13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1"/>
    </row>
    <row r="71" spans="1:13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"/>
    </row>
    <row r="72" spans="1:13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"/>
    </row>
    <row r="73" spans="1:13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"/>
    </row>
    <row r="74" spans="1:13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"/>
    </row>
    <row r="75" spans="1:13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1"/>
    </row>
    <row r="76" spans="1:13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"/>
    </row>
    <row r="77" spans="1:13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1"/>
    </row>
    <row r="78" spans="1: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N9"/>
  <sheetViews>
    <sheetView topLeftCell="C1" workbookViewId="0">
      <selection activeCell="F7" sqref="F7"/>
    </sheetView>
  </sheetViews>
  <sheetFormatPr defaultRowHeight="14.4" x14ac:dyDescent="0.3"/>
  <cols>
    <col min="3" max="3" width="12.77734375" customWidth="1"/>
    <col min="4" max="4" width="9.77734375" customWidth="1"/>
    <col min="5" max="5" width="36.77734375" customWidth="1"/>
    <col min="6" max="14" width="12.77734375" customWidth="1"/>
  </cols>
  <sheetData>
    <row r="1" spans="3:14" x14ac:dyDescent="0.3">
      <c r="C1" s="108" t="s">
        <v>28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3:14" ht="15" thickBot="1" x14ac:dyDescent="0.35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3:14" x14ac:dyDescent="0.3">
      <c r="C3" s="120" t="s">
        <v>0</v>
      </c>
      <c r="D3" s="118" t="s">
        <v>4</v>
      </c>
      <c r="E3" s="116" t="s">
        <v>5</v>
      </c>
      <c r="F3" s="112" t="s">
        <v>7</v>
      </c>
      <c r="G3" s="113"/>
      <c r="H3" s="114"/>
      <c r="I3" s="112" t="s">
        <v>8</v>
      </c>
      <c r="J3" s="113"/>
      <c r="K3" s="115"/>
      <c r="L3" s="112" t="s">
        <v>9</v>
      </c>
      <c r="M3" s="114"/>
      <c r="N3" s="110" t="s">
        <v>10</v>
      </c>
    </row>
    <row r="4" spans="3:14" ht="15" thickBot="1" x14ac:dyDescent="0.35">
      <c r="C4" s="121"/>
      <c r="D4" s="119"/>
      <c r="E4" s="117"/>
      <c r="F4" s="2" t="s">
        <v>1</v>
      </c>
      <c r="G4" s="3" t="s">
        <v>2</v>
      </c>
      <c r="H4" s="72" t="s">
        <v>3</v>
      </c>
      <c r="I4" s="5" t="s">
        <v>6</v>
      </c>
      <c r="J4" s="6" t="s">
        <v>2</v>
      </c>
      <c r="K4" s="98" t="s">
        <v>3</v>
      </c>
      <c r="L4" s="2" t="s">
        <v>1</v>
      </c>
      <c r="M4" s="7" t="s">
        <v>2</v>
      </c>
      <c r="N4" s="111"/>
    </row>
    <row r="5" spans="3:14" x14ac:dyDescent="0.3">
      <c r="C5" s="8">
        <v>42644</v>
      </c>
      <c r="D5" s="18"/>
      <c r="E5" s="9" t="s">
        <v>104</v>
      </c>
      <c r="F5" s="34"/>
      <c r="G5" s="22"/>
      <c r="H5" s="24">
        <f>'Září 2016'!F12</f>
        <v>8571</v>
      </c>
      <c r="I5" s="94"/>
      <c r="J5" s="20"/>
      <c r="K5" s="21">
        <f>'Září 2016'!I12</f>
        <v>69651.759999999995</v>
      </c>
      <c r="L5" s="94"/>
      <c r="M5" s="11"/>
      <c r="N5" s="17">
        <f>'Září 2016'!L12</f>
        <v>78222.759999999995</v>
      </c>
    </row>
    <row r="6" spans="3:14" x14ac:dyDescent="0.3">
      <c r="C6" s="8">
        <v>42648</v>
      </c>
      <c r="D6" s="18" t="s">
        <v>98</v>
      </c>
      <c r="E6" s="9" t="s">
        <v>91</v>
      </c>
      <c r="F6" s="34"/>
      <c r="G6" s="22">
        <v>2082</v>
      </c>
      <c r="H6" s="97">
        <f>H5+F6-G6</f>
        <v>6489</v>
      </c>
      <c r="I6" s="94"/>
      <c r="J6" s="20"/>
      <c r="K6" s="97">
        <f>K5+I6-J6</f>
        <v>69651.759999999995</v>
      </c>
      <c r="L6" s="94"/>
      <c r="M6" s="11"/>
      <c r="N6" s="92">
        <f>H6+K6</f>
        <v>76140.759999999995</v>
      </c>
    </row>
    <row r="7" spans="3:14" x14ac:dyDescent="0.3">
      <c r="C7" s="8">
        <v>42668</v>
      </c>
      <c r="D7" s="18" t="s">
        <v>99</v>
      </c>
      <c r="E7" s="9" t="s">
        <v>100</v>
      </c>
      <c r="F7" s="34"/>
      <c r="G7" s="22">
        <v>1041</v>
      </c>
      <c r="H7" s="97">
        <f t="shared" ref="H7" si="0">H6+F7-G7</f>
        <v>5448</v>
      </c>
      <c r="I7" s="94"/>
      <c r="J7" s="20"/>
      <c r="K7" s="97">
        <f t="shared" ref="K7:K9" si="1">K6+I7-J7</f>
        <v>69651.759999999995</v>
      </c>
      <c r="L7" s="94"/>
      <c r="M7" s="11"/>
      <c r="N7" s="92">
        <f t="shared" ref="N7:N9" si="2">H7+K7</f>
        <v>75099.759999999995</v>
      </c>
    </row>
    <row r="8" spans="3:14" x14ac:dyDescent="0.3">
      <c r="C8" s="8">
        <v>42674</v>
      </c>
      <c r="D8" s="18"/>
      <c r="E8" s="9" t="s">
        <v>12</v>
      </c>
      <c r="F8" s="34"/>
      <c r="G8" s="22"/>
      <c r="H8" s="97">
        <f>H7+F8-G8</f>
        <v>5448</v>
      </c>
      <c r="I8" s="65">
        <v>0.49</v>
      </c>
      <c r="J8" s="20"/>
      <c r="K8" s="97">
        <f>K7+I8-J8</f>
        <v>69652.25</v>
      </c>
      <c r="L8" s="42"/>
      <c r="M8" s="11"/>
      <c r="N8" s="92">
        <f t="shared" si="2"/>
        <v>75100.25</v>
      </c>
    </row>
    <row r="9" spans="3:14" x14ac:dyDescent="0.3">
      <c r="C9" s="8">
        <v>42664</v>
      </c>
      <c r="D9" s="26"/>
      <c r="E9" s="27" t="s">
        <v>11</v>
      </c>
      <c r="F9" s="36">
        <f>SUM(F5:F8)</f>
        <v>0</v>
      </c>
      <c r="G9" s="29">
        <f>SUM(G5:G8)</f>
        <v>3123</v>
      </c>
      <c r="H9" s="97">
        <f>H5+F9-G9</f>
        <v>5448</v>
      </c>
      <c r="I9" s="99">
        <f>SUM(I8)</f>
        <v>0.49</v>
      </c>
      <c r="J9" s="31">
        <f>SUM(J12)</f>
        <v>0</v>
      </c>
      <c r="K9" s="97">
        <f>K5+I9-J9</f>
        <v>69652.25</v>
      </c>
      <c r="L9" s="95">
        <f>SUM(L5:L7)</f>
        <v>0</v>
      </c>
      <c r="M9" s="32">
        <f>SUM(M5:M7)</f>
        <v>0</v>
      </c>
      <c r="N9" s="92">
        <f t="shared" si="2"/>
        <v>75100.25</v>
      </c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workbookViewId="0">
      <selection activeCell="F13" sqref="F13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72" t="s">
        <v>3</v>
      </c>
      <c r="G4" s="58" t="s">
        <v>6</v>
      </c>
      <c r="H4" s="6" t="s">
        <v>2</v>
      </c>
      <c r="I4" s="98" t="s">
        <v>3</v>
      </c>
      <c r="J4" s="2" t="s">
        <v>1</v>
      </c>
      <c r="K4" s="7" t="s">
        <v>2</v>
      </c>
      <c r="L4" s="124"/>
    </row>
    <row r="5" spans="1:12" x14ac:dyDescent="0.3">
      <c r="A5" s="8">
        <v>42675</v>
      </c>
      <c r="B5" s="18"/>
      <c r="C5" s="9" t="s">
        <v>103</v>
      </c>
      <c r="D5" s="34"/>
      <c r="E5" s="20"/>
      <c r="F5" s="21">
        <f>'Říjen 2016'!H9</f>
        <v>5448</v>
      </c>
      <c r="G5" s="21"/>
      <c r="H5" s="20"/>
      <c r="I5" s="21">
        <f>'Říjen 2016'!K9</f>
        <v>69652.25</v>
      </c>
      <c r="J5" s="65"/>
      <c r="K5" s="61"/>
      <c r="L5" s="21">
        <f>'Říjen 2016'!N9</f>
        <v>75100.25</v>
      </c>
    </row>
    <row r="6" spans="1:12" x14ac:dyDescent="0.3">
      <c r="A6" s="8">
        <v>42676</v>
      </c>
      <c r="B6" s="18" t="s">
        <v>17</v>
      </c>
      <c r="C6" s="9" t="s">
        <v>105</v>
      </c>
      <c r="D6" s="34">
        <v>20040</v>
      </c>
      <c r="E6" s="20"/>
      <c r="F6" s="21">
        <f>F5+D6-E6</f>
        <v>25488</v>
      </c>
      <c r="G6" s="21"/>
      <c r="H6" s="20"/>
      <c r="I6" s="21"/>
      <c r="J6" s="65"/>
      <c r="K6" s="61"/>
      <c r="L6" s="21"/>
    </row>
    <row r="7" spans="1:12" x14ac:dyDescent="0.3">
      <c r="A7" s="8">
        <v>42695</v>
      </c>
      <c r="B7" s="18" t="s">
        <v>101</v>
      </c>
      <c r="C7" s="9" t="s">
        <v>102</v>
      </c>
      <c r="D7" s="34"/>
      <c r="E7" s="20"/>
      <c r="F7" s="21">
        <f>F6+D7-E7</f>
        <v>25488</v>
      </c>
      <c r="G7" s="97">
        <v>3000</v>
      </c>
      <c r="H7" s="20"/>
      <c r="I7" s="21">
        <f>I5+G7-H7</f>
        <v>72652.25</v>
      </c>
      <c r="J7" s="65"/>
      <c r="K7" s="61"/>
      <c r="L7" s="97">
        <f t="shared" ref="L7:L10" si="0">F7+I7</f>
        <v>98140.25</v>
      </c>
    </row>
    <row r="8" spans="1:12" x14ac:dyDescent="0.3">
      <c r="A8" s="8">
        <v>42704</v>
      </c>
      <c r="B8" s="18" t="s">
        <v>101</v>
      </c>
      <c r="C8" s="9" t="s">
        <v>12</v>
      </c>
      <c r="D8" s="34"/>
      <c r="E8" s="20"/>
      <c r="F8" s="21">
        <f>F7+D8-E8</f>
        <v>25488</v>
      </c>
      <c r="G8" s="21">
        <v>0.48</v>
      </c>
      <c r="H8" s="20"/>
      <c r="I8" s="21">
        <f>I7+G8-H8</f>
        <v>72652.73</v>
      </c>
      <c r="J8" s="65"/>
      <c r="K8" s="61"/>
      <c r="L8" s="97">
        <f t="shared" si="0"/>
        <v>98140.73</v>
      </c>
    </row>
    <row r="9" spans="1:12" x14ac:dyDescent="0.3">
      <c r="A9" s="8">
        <v>42700</v>
      </c>
      <c r="B9" s="18" t="s">
        <v>101</v>
      </c>
      <c r="C9" s="9" t="s">
        <v>16</v>
      </c>
      <c r="D9" s="34"/>
      <c r="E9" s="20"/>
      <c r="F9" s="21">
        <f>F8+D9-E9</f>
        <v>25488</v>
      </c>
      <c r="G9" s="21"/>
      <c r="H9" s="20">
        <v>5</v>
      </c>
      <c r="I9" s="21">
        <f>I8+G9-H9</f>
        <v>72647.73</v>
      </c>
      <c r="J9" s="65"/>
      <c r="K9" s="61"/>
      <c r="L9" s="97">
        <f t="shared" si="0"/>
        <v>98135.73</v>
      </c>
    </row>
    <row r="10" spans="1:12" x14ac:dyDescent="0.3">
      <c r="A10" s="8">
        <v>42704</v>
      </c>
      <c r="B10" s="26"/>
      <c r="C10" s="27" t="s">
        <v>11</v>
      </c>
      <c r="D10" s="36">
        <f>SUM(D6:D9)</f>
        <v>20040</v>
      </c>
      <c r="E10" s="31">
        <f>SUM(E5:E9)</f>
        <v>0</v>
      </c>
      <c r="F10" s="21">
        <f>F5+D10-E10</f>
        <v>25488</v>
      </c>
      <c r="G10" s="99">
        <f>SUM(G5:G9)</f>
        <v>3000.48</v>
      </c>
      <c r="H10" s="31">
        <f>SUM(H5:H9)</f>
        <v>5</v>
      </c>
      <c r="I10" s="21">
        <f>I5+G10-H10</f>
        <v>72647.73</v>
      </c>
      <c r="J10" s="99">
        <f>SUM(J5:J9)</f>
        <v>0</v>
      </c>
      <c r="K10" s="100">
        <f>SUM(K5:K9)</f>
        <v>0</v>
      </c>
      <c r="L10" s="97">
        <f t="shared" si="0"/>
        <v>98135.73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abSelected="1" workbookViewId="0">
      <selection activeCell="E4" sqref="E4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72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4"/>
    </row>
    <row r="5" spans="1:12" x14ac:dyDescent="0.3">
      <c r="A5" s="8">
        <v>42705</v>
      </c>
      <c r="B5" s="18"/>
      <c r="C5" s="9" t="s">
        <v>106</v>
      </c>
      <c r="D5" s="34"/>
      <c r="E5" s="20"/>
      <c r="F5" s="21">
        <f>'Listopad 2016'!F10</f>
        <v>25488</v>
      </c>
      <c r="G5" s="65"/>
      <c r="H5" s="20"/>
      <c r="I5" s="61">
        <f>'Listopad 2016'!I10</f>
        <v>72647.73</v>
      </c>
      <c r="J5" s="34"/>
      <c r="K5" s="61"/>
      <c r="L5" s="21">
        <f>'Listopad 2016'!L10</f>
        <v>98135.73</v>
      </c>
    </row>
    <row r="6" spans="1:12" x14ac:dyDescent="0.3">
      <c r="A6" s="8">
        <v>42723</v>
      </c>
      <c r="B6" s="18" t="s">
        <v>18</v>
      </c>
      <c r="C6" s="9" t="s">
        <v>112</v>
      </c>
      <c r="D6" s="34">
        <v>7354</v>
      </c>
      <c r="E6" s="20"/>
      <c r="F6" s="97">
        <f>F5+D6-E6</f>
        <v>32842</v>
      </c>
      <c r="G6" s="65"/>
      <c r="H6" s="20"/>
      <c r="I6" s="61">
        <f>I5+G6-H6</f>
        <v>72647.73</v>
      </c>
      <c r="J6" s="34"/>
      <c r="K6" s="61"/>
      <c r="L6" s="97">
        <f>F6+I6</f>
        <v>105489.73</v>
      </c>
    </row>
    <row r="7" spans="1:12" x14ac:dyDescent="0.3">
      <c r="A7" s="8">
        <v>42725</v>
      </c>
      <c r="B7" s="18" t="s">
        <v>19</v>
      </c>
      <c r="C7" s="9" t="s">
        <v>113</v>
      </c>
      <c r="D7" s="34">
        <v>4204</v>
      </c>
      <c r="E7" s="20"/>
      <c r="F7" s="97">
        <f t="shared" ref="F7:F13" si="0">F6+D7-E7</f>
        <v>37046</v>
      </c>
      <c r="G7" s="101"/>
      <c r="H7" s="20"/>
      <c r="I7" s="61">
        <f t="shared" ref="I7:I13" si="1">I6+G7-H7</f>
        <v>72647.73</v>
      </c>
      <c r="J7" s="34"/>
      <c r="K7" s="61"/>
      <c r="L7" s="97">
        <f t="shared" ref="L7:L13" si="2">F7+I7</f>
        <v>109693.73</v>
      </c>
    </row>
    <row r="8" spans="1:12" x14ac:dyDescent="0.3">
      <c r="A8" s="8">
        <v>42725</v>
      </c>
      <c r="B8" s="18" t="s">
        <v>114</v>
      </c>
      <c r="C8" s="9" t="s">
        <v>115</v>
      </c>
      <c r="D8" s="34"/>
      <c r="E8" s="20">
        <v>11966</v>
      </c>
      <c r="F8" s="97">
        <f t="shared" si="0"/>
        <v>25080</v>
      </c>
      <c r="G8" s="93"/>
      <c r="H8" s="20"/>
      <c r="I8" s="61">
        <f t="shared" si="1"/>
        <v>72647.73</v>
      </c>
      <c r="J8" s="34"/>
      <c r="K8" s="61"/>
      <c r="L8" s="97">
        <f t="shared" si="2"/>
        <v>97727.73</v>
      </c>
    </row>
    <row r="9" spans="1:12" x14ac:dyDescent="0.3">
      <c r="A9" s="8">
        <v>42723</v>
      </c>
      <c r="B9" s="18" t="s">
        <v>108</v>
      </c>
      <c r="C9" s="9" t="s">
        <v>109</v>
      </c>
      <c r="D9" s="34"/>
      <c r="E9" s="20"/>
      <c r="F9" s="97">
        <f>F8+D9-E9</f>
        <v>25080</v>
      </c>
      <c r="G9" s="65"/>
      <c r="H9" s="20">
        <v>17017</v>
      </c>
      <c r="I9" s="61">
        <f>I8+G9-H9</f>
        <v>55630.729999999996</v>
      </c>
      <c r="J9" s="34"/>
      <c r="K9" s="61"/>
      <c r="L9" s="97">
        <f t="shared" si="2"/>
        <v>80710.73</v>
      </c>
    </row>
    <row r="10" spans="1:12" x14ac:dyDescent="0.3">
      <c r="A10" s="8">
        <v>42725</v>
      </c>
      <c r="B10" s="18" t="s">
        <v>108</v>
      </c>
      <c r="C10" s="9" t="s">
        <v>111</v>
      </c>
      <c r="D10" s="34"/>
      <c r="E10" s="20"/>
      <c r="F10" s="97">
        <f t="shared" si="0"/>
        <v>25080</v>
      </c>
      <c r="G10" s="65">
        <v>33858</v>
      </c>
      <c r="H10" s="20"/>
      <c r="I10" s="61">
        <f t="shared" si="1"/>
        <v>89488.73</v>
      </c>
      <c r="J10" s="34"/>
      <c r="K10" s="61"/>
      <c r="L10" s="97">
        <f t="shared" si="2"/>
        <v>114568.73</v>
      </c>
    </row>
    <row r="11" spans="1:12" x14ac:dyDescent="0.3">
      <c r="A11" s="8">
        <v>42731</v>
      </c>
      <c r="B11" s="18" t="s">
        <v>108</v>
      </c>
      <c r="C11" s="9" t="s">
        <v>110</v>
      </c>
      <c r="D11" s="34"/>
      <c r="E11" s="20"/>
      <c r="F11" s="97">
        <f t="shared" si="0"/>
        <v>25080</v>
      </c>
      <c r="G11" s="65"/>
      <c r="H11" s="20">
        <v>24750</v>
      </c>
      <c r="I11" s="61">
        <f t="shared" si="1"/>
        <v>64738.729999999996</v>
      </c>
      <c r="J11" s="34"/>
      <c r="K11" s="61"/>
      <c r="L11" s="97">
        <f t="shared" si="2"/>
        <v>89818.73</v>
      </c>
    </row>
    <row r="12" spans="1:12" x14ac:dyDescent="0.3">
      <c r="A12" s="8">
        <v>42733</v>
      </c>
      <c r="B12" s="18" t="s">
        <v>108</v>
      </c>
      <c r="C12" s="9" t="s">
        <v>107</v>
      </c>
      <c r="D12" s="34"/>
      <c r="E12" s="20"/>
      <c r="F12" s="97">
        <f t="shared" si="0"/>
        <v>25080</v>
      </c>
      <c r="G12" s="65"/>
      <c r="H12" s="20">
        <v>9</v>
      </c>
      <c r="I12" s="61">
        <f t="shared" si="1"/>
        <v>64729.729999999996</v>
      </c>
      <c r="J12" s="34"/>
      <c r="K12" s="61"/>
      <c r="L12" s="97">
        <f t="shared" si="2"/>
        <v>89809.73</v>
      </c>
    </row>
    <row r="13" spans="1:12" x14ac:dyDescent="0.3">
      <c r="A13" s="8">
        <v>42735</v>
      </c>
      <c r="B13" s="18" t="s">
        <v>108</v>
      </c>
      <c r="C13" s="68" t="s">
        <v>12</v>
      </c>
      <c r="D13" s="34"/>
      <c r="E13" s="20"/>
      <c r="F13" s="97">
        <f t="shared" si="0"/>
        <v>25080</v>
      </c>
      <c r="G13" s="65">
        <v>0.52</v>
      </c>
      <c r="H13" s="20"/>
      <c r="I13" s="61">
        <f t="shared" si="1"/>
        <v>64730.249999999993</v>
      </c>
      <c r="J13" s="34"/>
      <c r="K13" s="61"/>
      <c r="L13" s="97">
        <f t="shared" si="2"/>
        <v>89810.25</v>
      </c>
    </row>
    <row r="14" spans="1:12" x14ac:dyDescent="0.3">
      <c r="A14" s="8">
        <v>42735</v>
      </c>
      <c r="B14" s="26"/>
      <c r="C14" s="27" t="s">
        <v>11</v>
      </c>
      <c r="D14" s="36">
        <f>SUM(D5:D13)</f>
        <v>11558</v>
      </c>
      <c r="E14" s="31">
        <f>SUM(E5:E13)</f>
        <v>11966</v>
      </c>
      <c r="F14" s="31">
        <f>F5+D14-E14</f>
        <v>25080</v>
      </c>
      <c r="G14" s="99">
        <f>SUM(G5:G13)</f>
        <v>33858.519999999997</v>
      </c>
      <c r="H14" s="31">
        <f>SUM(H5:H13)</f>
        <v>41776</v>
      </c>
      <c r="I14" s="39">
        <f>I5+G14-H14</f>
        <v>64730.25</v>
      </c>
      <c r="J14" s="36">
        <f>SUM(J5:J13)</f>
        <v>0</v>
      </c>
      <c r="K14" s="66">
        <f>SUM(K5:K13)</f>
        <v>0</v>
      </c>
      <c r="L14" s="67">
        <f>F14+I14</f>
        <v>89810.25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workbookViewId="0">
      <selection sqref="A1:K2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ht="15" customHeight="1" x14ac:dyDescent="0.3">
      <c r="A1" s="108" t="s">
        <v>118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33.7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22" t="s">
        <v>5</v>
      </c>
      <c r="D3" s="112" t="s">
        <v>7</v>
      </c>
      <c r="E3" s="113"/>
      <c r="F3" s="114"/>
      <c r="G3" s="112" t="s">
        <v>8</v>
      </c>
      <c r="H3" s="113"/>
      <c r="I3" s="114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23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11"/>
    </row>
    <row r="5" spans="1:12" x14ac:dyDescent="0.3">
      <c r="A5" s="8">
        <v>42401</v>
      </c>
      <c r="B5" s="78"/>
      <c r="C5" s="11" t="s">
        <v>38</v>
      </c>
      <c r="D5" s="70"/>
      <c r="E5" s="20"/>
      <c r="F5" s="79">
        <f>'Leden 2016'!F9</f>
        <v>11387</v>
      </c>
      <c r="G5" s="34"/>
      <c r="H5" s="80"/>
      <c r="I5" s="11">
        <f>'Leden 2016'!$I$9</f>
        <v>106305.59</v>
      </c>
      <c r="J5" s="70"/>
      <c r="K5" s="64"/>
      <c r="L5" s="17">
        <f>'Leden 2016'!L9</f>
        <v>117692.59</v>
      </c>
    </row>
    <row r="6" spans="1:12" x14ac:dyDescent="0.3">
      <c r="A6" s="12">
        <v>42401</v>
      </c>
      <c r="B6" s="73" t="s">
        <v>35</v>
      </c>
      <c r="C6" s="15" t="s">
        <v>40</v>
      </c>
      <c r="D6" s="71"/>
      <c r="E6" s="21">
        <v>9750</v>
      </c>
      <c r="F6" s="77">
        <f>F5+D6-E6</f>
        <v>1637</v>
      </c>
      <c r="G6" s="35"/>
      <c r="H6" s="74"/>
      <c r="I6" s="77">
        <f>I5+G6-H6</f>
        <v>106305.59</v>
      </c>
      <c r="J6" s="71"/>
      <c r="K6" s="69"/>
      <c r="L6" s="75">
        <f>F6+I6</f>
        <v>107942.59</v>
      </c>
    </row>
    <row r="7" spans="1:12" ht="15" customHeight="1" x14ac:dyDescent="0.3">
      <c r="A7" s="12">
        <v>42415</v>
      </c>
      <c r="B7" s="19" t="s">
        <v>41</v>
      </c>
      <c r="C7" s="76" t="s">
        <v>42</v>
      </c>
      <c r="D7" s="35">
        <v>39014</v>
      </c>
      <c r="E7" s="21"/>
      <c r="F7" s="77">
        <f t="shared" ref="F7:F8" si="0">F6+D7-E7</f>
        <v>40651</v>
      </c>
      <c r="G7" s="35"/>
      <c r="H7" s="21"/>
      <c r="I7" s="77">
        <f t="shared" ref="I7:I8" si="1">I6+G7-H7</f>
        <v>106305.59</v>
      </c>
      <c r="J7" s="14"/>
      <c r="K7" s="69"/>
      <c r="L7" s="75">
        <f t="shared" ref="L7:L9" si="2">F7+I7</f>
        <v>146956.59</v>
      </c>
    </row>
    <row r="8" spans="1:12" ht="15" customHeight="1" x14ac:dyDescent="0.3">
      <c r="A8" s="12">
        <v>42423</v>
      </c>
      <c r="B8" s="19" t="s">
        <v>39</v>
      </c>
      <c r="C8" s="15" t="s">
        <v>44</v>
      </c>
      <c r="D8" s="35"/>
      <c r="E8" s="21">
        <v>507</v>
      </c>
      <c r="F8" s="77">
        <f t="shared" si="0"/>
        <v>40144</v>
      </c>
      <c r="G8" s="35"/>
      <c r="H8" s="21"/>
      <c r="I8" s="77">
        <f t="shared" si="1"/>
        <v>106305.59</v>
      </c>
      <c r="J8" s="14"/>
      <c r="K8" s="69"/>
      <c r="L8" s="75">
        <f t="shared" si="2"/>
        <v>146449.59</v>
      </c>
    </row>
    <row r="9" spans="1:12" ht="15" customHeight="1" thickBot="1" x14ac:dyDescent="0.35">
      <c r="A9" s="12">
        <v>41698</v>
      </c>
      <c r="B9" s="19" t="s">
        <v>15</v>
      </c>
      <c r="C9" s="15" t="s">
        <v>12</v>
      </c>
      <c r="D9" s="35"/>
      <c r="E9" s="21"/>
      <c r="F9" s="77">
        <f>F8+D9-E9</f>
        <v>40144</v>
      </c>
      <c r="G9" s="35">
        <v>0.7</v>
      </c>
      <c r="H9" s="21"/>
      <c r="I9" s="77">
        <f>I8+G9-H9</f>
        <v>106306.29</v>
      </c>
      <c r="J9" s="14"/>
      <c r="K9" s="69"/>
      <c r="L9" s="75">
        <f t="shared" si="2"/>
        <v>146450.28999999998</v>
      </c>
    </row>
    <row r="10" spans="1:12" ht="15" customHeight="1" thickBot="1" x14ac:dyDescent="0.35">
      <c r="A10" s="82">
        <v>41698</v>
      </c>
      <c r="B10" s="83"/>
      <c r="C10" s="84" t="s">
        <v>11</v>
      </c>
      <c r="D10" s="85">
        <f>SUM(D5:D9)</f>
        <v>39014</v>
      </c>
      <c r="E10" s="87">
        <f>SUM(E5:E9)</f>
        <v>10257</v>
      </c>
      <c r="F10" s="86">
        <f>F5+D10-E10</f>
        <v>40144</v>
      </c>
      <c r="G10" s="85">
        <f>SUM(G7:G9)</f>
        <v>0.7</v>
      </c>
      <c r="H10" s="87">
        <f>SUM(H7:H9)</f>
        <v>0</v>
      </c>
      <c r="I10" s="88">
        <f>I5+G10-H10</f>
        <v>106306.29</v>
      </c>
      <c r="J10" s="89">
        <f>SUM(J5:J9)</f>
        <v>0</v>
      </c>
      <c r="K10" s="88">
        <f>SUM(K5:K9)</f>
        <v>0</v>
      </c>
      <c r="L10" s="90">
        <f>F10+I10</f>
        <v>146450.28999999998</v>
      </c>
    </row>
    <row r="11" spans="1:12" x14ac:dyDescent="0.3">
      <c r="A11" s="46"/>
      <c r="B11" s="47"/>
      <c r="C11" s="48"/>
      <c r="D11" s="49"/>
      <c r="E11" s="50"/>
      <c r="F11" s="50"/>
      <c r="G11" s="48"/>
      <c r="H11" s="49"/>
      <c r="I11" s="48"/>
      <c r="J11" s="48"/>
      <c r="K11" s="48"/>
      <c r="L11" s="51"/>
    </row>
    <row r="12" spans="1:12" x14ac:dyDescent="0.3">
      <c r="A12" s="46"/>
      <c r="B12" s="47"/>
      <c r="C12" s="48"/>
      <c r="D12" s="49"/>
      <c r="E12" s="50"/>
      <c r="F12" s="50"/>
      <c r="G12" s="48"/>
      <c r="H12" s="49"/>
      <c r="I12" s="48"/>
      <c r="J12" s="48"/>
      <c r="K12" s="48"/>
      <c r="L12" s="51"/>
    </row>
    <row r="13" spans="1:12" x14ac:dyDescent="0.3">
      <c r="A13" s="46"/>
      <c r="B13" s="47"/>
      <c r="C13" s="48"/>
      <c r="D13" s="49"/>
      <c r="E13" s="50"/>
      <c r="F13" s="50"/>
      <c r="G13" s="48"/>
      <c r="H13" s="49"/>
      <c r="I13" s="48"/>
      <c r="J13" s="48"/>
      <c r="K13" s="48"/>
      <c r="L13" s="51"/>
    </row>
    <row r="14" spans="1:12" x14ac:dyDescent="0.3">
      <c r="A14" s="46"/>
      <c r="B14" s="47"/>
      <c r="C14" s="48"/>
      <c r="D14" s="49"/>
      <c r="E14" s="50"/>
      <c r="F14" s="50"/>
      <c r="G14" s="48"/>
      <c r="H14" s="49"/>
      <c r="I14" s="48"/>
      <c r="J14" s="48"/>
      <c r="K14" s="48"/>
      <c r="L14" s="51"/>
    </row>
    <row r="15" spans="1:12" x14ac:dyDescent="0.3">
      <c r="A15" s="46"/>
      <c r="B15" s="47"/>
      <c r="C15" s="48"/>
      <c r="D15" s="49"/>
      <c r="E15" s="50"/>
      <c r="F15" s="50"/>
      <c r="G15" s="48"/>
      <c r="H15" s="49"/>
      <c r="I15" s="48"/>
      <c r="J15" s="48"/>
      <c r="K15" s="48"/>
      <c r="L15" s="51"/>
    </row>
    <row r="16" spans="1:12" x14ac:dyDescent="0.3">
      <c r="A16" s="46"/>
      <c r="B16" s="47"/>
      <c r="C16" s="48"/>
      <c r="D16" s="49"/>
      <c r="E16" s="50"/>
      <c r="F16" s="50"/>
      <c r="G16" s="48"/>
      <c r="H16" s="49"/>
      <c r="I16" s="48"/>
      <c r="J16" s="48"/>
      <c r="K16" s="48"/>
      <c r="L16" s="51"/>
    </row>
    <row r="17" spans="1:12" x14ac:dyDescent="0.3">
      <c r="A17" s="46"/>
      <c r="B17" s="47"/>
      <c r="C17" s="48"/>
      <c r="D17" s="49"/>
      <c r="E17" s="50"/>
      <c r="F17" s="50"/>
      <c r="G17" s="48"/>
      <c r="H17" s="49"/>
      <c r="I17" s="48"/>
      <c r="J17" s="48"/>
      <c r="K17" s="48"/>
      <c r="L17" s="51"/>
    </row>
    <row r="18" spans="1:12" x14ac:dyDescent="0.3">
      <c r="A18" s="46"/>
      <c r="B18" s="47"/>
      <c r="C18" s="48"/>
      <c r="D18" s="49"/>
      <c r="E18" s="50"/>
      <c r="F18" s="50"/>
      <c r="G18" s="48"/>
      <c r="H18" s="49"/>
      <c r="I18" s="48"/>
      <c r="J18" s="48"/>
      <c r="K18" s="48"/>
      <c r="L18" s="51"/>
    </row>
    <row r="19" spans="1:12" x14ac:dyDescent="0.3">
      <c r="A19" s="46"/>
      <c r="B19" s="47"/>
      <c r="C19" s="48"/>
      <c r="D19" s="49"/>
      <c r="E19" s="50"/>
      <c r="F19" s="50"/>
      <c r="G19" s="48"/>
      <c r="H19" s="49"/>
      <c r="I19" s="48"/>
      <c r="J19" s="48"/>
      <c r="K19" s="48"/>
      <c r="L19" s="51"/>
    </row>
    <row r="20" spans="1:12" x14ac:dyDescent="0.3">
      <c r="A20" s="46"/>
      <c r="B20" s="47"/>
      <c r="C20" s="48"/>
      <c r="D20" s="49"/>
      <c r="E20" s="50"/>
      <c r="F20" s="50"/>
      <c r="G20" s="48"/>
      <c r="H20" s="49"/>
      <c r="I20" s="48"/>
      <c r="J20" s="48"/>
      <c r="K20" s="48"/>
      <c r="L20" s="51"/>
    </row>
    <row r="21" spans="1:12" x14ac:dyDescent="0.3">
      <c r="A21" s="46"/>
      <c r="B21" s="47"/>
      <c r="C21" s="48"/>
      <c r="D21" s="49"/>
      <c r="E21" s="50"/>
      <c r="F21" s="50"/>
      <c r="G21" s="48"/>
      <c r="H21" s="49"/>
      <c r="I21" s="49"/>
      <c r="J21" s="48"/>
      <c r="K21" s="48"/>
      <c r="L21" s="51"/>
    </row>
    <row r="22" spans="1:12" x14ac:dyDescent="0.3">
      <c r="A22" s="46"/>
      <c r="B22" s="47"/>
      <c r="C22" s="48"/>
      <c r="D22" s="49"/>
      <c r="E22" s="50"/>
      <c r="F22" s="50"/>
      <c r="G22" s="48"/>
      <c r="H22" s="49"/>
      <c r="I22" s="48"/>
      <c r="J22" s="48"/>
      <c r="K22" s="48"/>
      <c r="L22" s="51"/>
    </row>
    <row r="23" spans="1:12" x14ac:dyDescent="0.3">
      <c r="A23" s="46"/>
      <c r="B23" s="47"/>
      <c r="C23" s="48"/>
      <c r="D23" s="49"/>
      <c r="E23" s="50"/>
      <c r="F23" s="50"/>
      <c r="G23" s="48"/>
      <c r="H23" s="49"/>
      <c r="I23" s="48"/>
      <c r="J23" s="48"/>
      <c r="K23" s="48"/>
      <c r="L23" s="51"/>
    </row>
    <row r="24" spans="1:12" x14ac:dyDescent="0.3">
      <c r="A24" s="48"/>
      <c r="B24" s="47"/>
      <c r="C24" s="48"/>
      <c r="D24" s="49"/>
      <c r="E24" s="50"/>
      <c r="F24" s="50"/>
      <c r="G24" s="48"/>
      <c r="H24" s="49"/>
      <c r="I24" s="48"/>
      <c r="J24" s="48"/>
      <c r="K24" s="48"/>
      <c r="L24" s="51"/>
    </row>
    <row r="25" spans="1:12" x14ac:dyDescent="0.3">
      <c r="A25" s="48"/>
      <c r="B25" s="47"/>
      <c r="C25" s="48"/>
      <c r="D25" s="49"/>
      <c r="E25" s="50"/>
      <c r="F25" s="50"/>
      <c r="G25" s="48"/>
      <c r="H25" s="49"/>
      <c r="I25" s="48"/>
      <c r="J25" s="48"/>
      <c r="K25" s="48"/>
      <c r="L25" s="51"/>
    </row>
    <row r="26" spans="1:12" x14ac:dyDescent="0.3">
      <c r="A26" s="48"/>
      <c r="B26" s="47"/>
      <c r="C26" s="48"/>
      <c r="D26" s="49"/>
      <c r="E26" s="50"/>
      <c r="F26" s="50"/>
      <c r="G26" s="48"/>
      <c r="H26" s="49"/>
      <c r="I26" s="48"/>
      <c r="J26" s="48"/>
      <c r="K26" s="48"/>
      <c r="L26" s="51"/>
    </row>
    <row r="27" spans="1:12" x14ac:dyDescent="0.3">
      <c r="A27" s="48"/>
      <c r="B27" s="47"/>
      <c r="C27" s="48"/>
      <c r="D27" s="49"/>
      <c r="E27" s="50"/>
      <c r="F27" s="50"/>
      <c r="G27" s="48"/>
      <c r="H27" s="49"/>
      <c r="I27" s="48"/>
      <c r="J27" s="48"/>
      <c r="K27" s="48"/>
      <c r="L27" s="51"/>
    </row>
    <row r="28" spans="1:12" x14ac:dyDescent="0.3">
      <c r="A28" s="48"/>
      <c r="B28" s="47"/>
      <c r="C28" s="48"/>
      <c r="D28" s="49"/>
      <c r="E28" s="50"/>
      <c r="F28" s="50"/>
      <c r="G28" s="48"/>
      <c r="H28" s="49"/>
      <c r="I28" s="48"/>
      <c r="J28" s="48"/>
      <c r="K28" s="48"/>
      <c r="L28" s="51"/>
    </row>
    <row r="29" spans="1:12" x14ac:dyDescent="0.3">
      <c r="A29" s="48"/>
      <c r="B29" s="47"/>
      <c r="C29" s="48"/>
      <c r="D29" s="49"/>
      <c r="E29" s="50"/>
      <c r="F29" s="50"/>
      <c r="G29" s="48"/>
      <c r="H29" s="49"/>
      <c r="I29" s="48"/>
      <c r="J29" s="48"/>
      <c r="K29" s="48"/>
      <c r="L29" s="51"/>
    </row>
    <row r="30" spans="1:12" x14ac:dyDescent="0.3">
      <c r="A30" s="48"/>
      <c r="B30" s="47"/>
      <c r="C30" s="48"/>
      <c r="D30" s="49"/>
      <c r="E30" s="50"/>
      <c r="F30" s="50"/>
      <c r="G30" s="48"/>
      <c r="H30" s="49"/>
      <c r="I30" s="48"/>
      <c r="J30" s="48"/>
      <c r="K30" s="48"/>
      <c r="L30" s="51"/>
    </row>
    <row r="31" spans="1:12" x14ac:dyDescent="0.3">
      <c r="A31" s="48"/>
      <c r="B31" s="47"/>
      <c r="C31" s="48"/>
      <c r="D31" s="49"/>
      <c r="E31" s="50"/>
      <c r="F31" s="50"/>
      <c r="G31" s="48"/>
      <c r="H31" s="49"/>
      <c r="I31" s="48"/>
      <c r="J31" s="48"/>
      <c r="K31" s="48"/>
      <c r="L31" s="51"/>
    </row>
    <row r="32" spans="1:12" x14ac:dyDescent="0.3">
      <c r="A32" s="48"/>
      <c r="B32" s="47"/>
      <c r="C32" s="48"/>
      <c r="D32" s="49"/>
      <c r="E32" s="50"/>
      <c r="F32" s="50"/>
      <c r="G32" s="48"/>
      <c r="H32" s="49"/>
      <c r="I32" s="48"/>
      <c r="J32" s="48"/>
      <c r="K32" s="48"/>
      <c r="L32" s="51"/>
    </row>
    <row r="33" spans="1:12" x14ac:dyDescent="0.3">
      <c r="A33" s="48"/>
      <c r="B33" s="47"/>
      <c r="C33" s="48"/>
      <c r="D33" s="49"/>
      <c r="E33" s="50"/>
      <c r="F33" s="50"/>
      <c r="G33" s="48"/>
      <c r="H33" s="49"/>
      <c r="I33" s="48"/>
      <c r="J33" s="48"/>
      <c r="K33" s="48"/>
      <c r="L33" s="51"/>
    </row>
    <row r="34" spans="1:12" x14ac:dyDescent="0.3">
      <c r="A34" s="48"/>
      <c r="B34" s="47"/>
      <c r="C34" s="48"/>
      <c r="D34" s="49"/>
      <c r="E34" s="50"/>
      <c r="F34" s="50"/>
      <c r="G34" s="48"/>
      <c r="H34" s="49"/>
      <c r="I34" s="48"/>
      <c r="J34" s="48"/>
      <c r="K34" s="48"/>
      <c r="L34" s="51"/>
    </row>
    <row r="35" spans="1:12" x14ac:dyDescent="0.3">
      <c r="A35" s="48"/>
      <c r="B35" s="47"/>
      <c r="C35" s="48"/>
      <c r="D35" s="49"/>
      <c r="E35" s="50"/>
      <c r="F35" s="50"/>
      <c r="G35" s="48"/>
      <c r="H35" s="49"/>
      <c r="I35" s="48"/>
      <c r="J35" s="48"/>
      <c r="K35" s="48"/>
      <c r="L35" s="51"/>
    </row>
    <row r="36" spans="1:12" x14ac:dyDescent="0.3">
      <c r="A36" s="48"/>
      <c r="B36" s="47"/>
      <c r="C36" s="48"/>
      <c r="D36" s="49"/>
      <c r="E36" s="50"/>
      <c r="F36" s="50"/>
      <c r="G36" s="48"/>
      <c r="H36" s="49"/>
      <c r="I36" s="48"/>
      <c r="J36" s="48"/>
      <c r="K36" s="48"/>
      <c r="L36" s="51"/>
    </row>
    <row r="37" spans="1:12" x14ac:dyDescent="0.3">
      <c r="A37" s="48"/>
      <c r="B37" s="47"/>
      <c r="C37" s="48"/>
      <c r="D37" s="49"/>
      <c r="E37" s="50"/>
      <c r="F37" s="50"/>
      <c r="G37" s="48"/>
      <c r="H37" s="49"/>
      <c r="I37" s="48"/>
      <c r="J37" s="48"/>
      <c r="K37" s="48"/>
      <c r="L37" s="51"/>
    </row>
    <row r="38" spans="1:12" x14ac:dyDescent="0.3">
      <c r="A38" s="48"/>
      <c r="B38" s="47"/>
      <c r="C38" s="48"/>
      <c r="D38" s="49"/>
      <c r="E38" s="50"/>
      <c r="F38" s="50"/>
      <c r="G38" s="48"/>
      <c r="H38" s="49"/>
      <c r="I38" s="48"/>
      <c r="J38" s="48"/>
      <c r="K38" s="48"/>
      <c r="L38" s="51"/>
    </row>
    <row r="39" spans="1:12" x14ac:dyDescent="0.3">
      <c r="A39" s="48"/>
      <c r="B39" s="47"/>
      <c r="C39" s="48"/>
      <c r="D39" s="49"/>
      <c r="E39" s="50"/>
      <c r="F39" s="50"/>
      <c r="G39" s="48"/>
      <c r="H39" s="49"/>
      <c r="I39" s="48"/>
      <c r="J39" s="48"/>
      <c r="K39" s="48"/>
      <c r="L39" s="51"/>
    </row>
    <row r="40" spans="1:12" x14ac:dyDescent="0.3">
      <c r="A40" s="48"/>
      <c r="B40" s="47"/>
      <c r="C40" s="48"/>
      <c r="D40" s="49"/>
      <c r="E40" s="50"/>
      <c r="F40" s="50"/>
      <c r="G40" s="48"/>
      <c r="H40" s="49"/>
      <c r="I40" s="48"/>
      <c r="J40" s="48"/>
      <c r="K40" s="48"/>
      <c r="L40" s="51"/>
    </row>
    <row r="41" spans="1:12" x14ac:dyDescent="0.3">
      <c r="A41" s="48"/>
      <c r="B41" s="47"/>
      <c r="C41" s="48"/>
      <c r="D41" s="49"/>
      <c r="E41" s="50"/>
      <c r="F41" s="50"/>
      <c r="G41" s="48"/>
      <c r="H41" s="49"/>
      <c r="I41" s="48"/>
      <c r="J41" s="48"/>
      <c r="K41" s="48"/>
      <c r="L41" s="51"/>
    </row>
    <row r="42" spans="1:12" x14ac:dyDescent="0.3">
      <c r="A42" s="48"/>
      <c r="B42" s="47"/>
      <c r="C42" s="48"/>
      <c r="D42" s="49"/>
      <c r="E42" s="50"/>
      <c r="F42" s="50"/>
      <c r="G42" s="48"/>
      <c r="H42" s="49"/>
      <c r="I42" s="48"/>
      <c r="J42" s="48"/>
      <c r="K42" s="48"/>
      <c r="L42" s="51"/>
    </row>
    <row r="43" spans="1:12" x14ac:dyDescent="0.3">
      <c r="A43" s="48"/>
      <c r="B43" s="47"/>
      <c r="C43" s="48"/>
      <c r="D43" s="49"/>
      <c r="E43" s="50"/>
      <c r="F43" s="50"/>
      <c r="G43" s="48"/>
      <c r="H43" s="49"/>
      <c r="I43" s="48"/>
      <c r="J43" s="48"/>
      <c r="K43" s="48"/>
      <c r="L43" s="51"/>
    </row>
    <row r="44" spans="1:12" x14ac:dyDescent="0.3">
      <c r="A44" s="48"/>
      <c r="B44" s="47"/>
      <c r="C44" s="48"/>
      <c r="D44" s="49"/>
      <c r="E44" s="50"/>
      <c r="F44" s="50"/>
      <c r="G44" s="48"/>
      <c r="H44" s="49"/>
      <c r="I44" s="48"/>
      <c r="J44" s="48"/>
      <c r="K44" s="48"/>
      <c r="L44" s="51"/>
    </row>
    <row r="45" spans="1:12" x14ac:dyDescent="0.3">
      <c r="A45" s="48"/>
      <c r="B45" s="47"/>
      <c r="C45" s="48"/>
      <c r="D45" s="49"/>
      <c r="E45" s="50"/>
      <c r="F45" s="50"/>
      <c r="G45" s="48"/>
      <c r="H45" s="49"/>
      <c r="I45" s="48"/>
      <c r="J45" s="48"/>
      <c r="K45" s="48"/>
      <c r="L45" s="51"/>
    </row>
    <row r="46" spans="1:12" x14ac:dyDescent="0.3">
      <c r="A46" s="48"/>
      <c r="B46" s="47"/>
      <c r="C46" s="48"/>
      <c r="D46" s="49"/>
      <c r="E46" s="50"/>
      <c r="F46" s="50"/>
      <c r="G46" s="48"/>
      <c r="H46" s="49"/>
      <c r="I46" s="48"/>
      <c r="J46" s="48"/>
      <c r="K46" s="48"/>
      <c r="L46" s="51"/>
    </row>
    <row r="47" spans="1:12" x14ac:dyDescent="0.3">
      <c r="A47" s="48"/>
      <c r="B47" s="47"/>
      <c r="C47" s="48"/>
      <c r="D47" s="49"/>
      <c r="E47" s="50"/>
      <c r="F47" s="50"/>
      <c r="G47" s="48"/>
      <c r="H47" s="49"/>
      <c r="I47" s="48"/>
      <c r="J47" s="48"/>
      <c r="K47" s="48"/>
      <c r="L47" s="51"/>
    </row>
    <row r="48" spans="1:12" x14ac:dyDescent="0.3">
      <c r="A48" s="48"/>
      <c r="B48" s="47"/>
      <c r="C48" s="48"/>
      <c r="D48" s="49"/>
      <c r="E48" s="50"/>
      <c r="F48" s="50"/>
      <c r="G48" s="48"/>
      <c r="H48" s="49"/>
      <c r="I48" s="48"/>
      <c r="J48" s="48"/>
      <c r="K48" s="48"/>
      <c r="L48" s="51"/>
    </row>
    <row r="49" spans="1:12" x14ac:dyDescent="0.3">
      <c r="A49" s="48"/>
      <c r="B49" s="47"/>
      <c r="C49" s="48"/>
      <c r="D49" s="49"/>
      <c r="E49" s="50"/>
      <c r="F49" s="50"/>
      <c r="G49" s="48"/>
      <c r="H49" s="49"/>
      <c r="I49" s="48"/>
      <c r="J49" s="48"/>
      <c r="K49" s="48"/>
      <c r="L49" s="51"/>
    </row>
    <row r="50" spans="1:12" x14ac:dyDescent="0.3">
      <c r="A50" s="48"/>
      <c r="B50" s="47"/>
      <c r="C50" s="48"/>
      <c r="D50" s="49"/>
      <c r="E50" s="50"/>
      <c r="F50" s="50"/>
      <c r="G50" s="48"/>
      <c r="H50" s="49"/>
      <c r="I50" s="48"/>
      <c r="J50" s="48"/>
      <c r="K50" s="48"/>
      <c r="L50" s="51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topLeftCell="B1" workbookViewId="0">
      <selection activeCell="H20" sqref="H20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39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</row>
    <row r="5" spans="1:12" x14ac:dyDescent="0.3">
      <c r="A5" s="54">
        <v>42430</v>
      </c>
      <c r="B5" s="55"/>
      <c r="C5" s="56" t="s">
        <v>45</v>
      </c>
      <c r="D5" s="57"/>
      <c r="E5" s="81"/>
      <c r="F5" s="104">
        <f>'Únor 2016'!$F$10</f>
        <v>40144</v>
      </c>
      <c r="G5" s="106"/>
      <c r="H5" s="59"/>
      <c r="I5" s="105">
        <f>'Únor 2016'!$I$10</f>
        <v>106306.29</v>
      </c>
      <c r="J5" s="57"/>
      <c r="K5" s="60"/>
      <c r="L5" s="45">
        <f>'Únor 2016'!$L$10</f>
        <v>146450.28999999998</v>
      </c>
    </row>
    <row r="6" spans="1:12" ht="15" customHeight="1" x14ac:dyDescent="0.3">
      <c r="A6" s="12">
        <v>42436</v>
      </c>
      <c r="B6" s="19" t="s">
        <v>43</v>
      </c>
      <c r="C6" s="91" t="s">
        <v>47</v>
      </c>
      <c r="D6" s="35"/>
      <c r="E6" s="21">
        <v>3980</v>
      </c>
      <c r="F6" s="69">
        <f>F5+D6-E6</f>
        <v>36164</v>
      </c>
      <c r="G6" s="35"/>
      <c r="H6" s="21"/>
      <c r="I6" s="69">
        <f>I5+G6-H6</f>
        <v>106306.29</v>
      </c>
      <c r="J6" s="14"/>
      <c r="K6" s="15"/>
      <c r="L6" s="17">
        <f>F6+H6</f>
        <v>36164</v>
      </c>
    </row>
    <row r="7" spans="1:12" ht="15" customHeight="1" x14ac:dyDescent="0.3">
      <c r="A7" s="12">
        <v>42436</v>
      </c>
      <c r="B7" s="19" t="s">
        <v>46</v>
      </c>
      <c r="C7" s="13" t="s">
        <v>49</v>
      </c>
      <c r="D7" s="35"/>
      <c r="E7" s="21">
        <v>9978</v>
      </c>
      <c r="F7" s="69">
        <f t="shared" ref="F7:F8" si="0">F6+D7-E7</f>
        <v>26186</v>
      </c>
      <c r="G7" s="35"/>
      <c r="H7" s="21"/>
      <c r="I7" s="69">
        <f t="shared" ref="I7:I8" si="1">I6+G7-H7</f>
        <v>106306.29</v>
      </c>
      <c r="J7" s="14"/>
      <c r="K7" s="15"/>
      <c r="L7" s="17">
        <f t="shared" ref="L7:L15" si="2">F7+H7</f>
        <v>26186</v>
      </c>
    </row>
    <row r="8" spans="1:12" ht="15" customHeight="1" x14ac:dyDescent="0.3">
      <c r="A8" s="12">
        <v>42444</v>
      </c>
      <c r="B8" s="19" t="s">
        <v>52</v>
      </c>
      <c r="C8" s="13" t="s">
        <v>51</v>
      </c>
      <c r="D8" s="35"/>
      <c r="E8" s="21"/>
      <c r="F8" s="69">
        <f t="shared" si="0"/>
        <v>26186</v>
      </c>
      <c r="G8" s="35"/>
      <c r="H8" s="21">
        <v>403</v>
      </c>
      <c r="I8" s="69">
        <f t="shared" si="1"/>
        <v>105903.29</v>
      </c>
      <c r="J8" s="14"/>
      <c r="K8" s="15"/>
      <c r="L8" s="17">
        <f t="shared" si="2"/>
        <v>26589</v>
      </c>
    </row>
    <row r="9" spans="1:12" ht="15" customHeight="1" x14ac:dyDescent="0.3">
      <c r="A9" s="12">
        <v>42445</v>
      </c>
      <c r="B9" s="19" t="s">
        <v>48</v>
      </c>
      <c r="C9" s="13" t="s">
        <v>56</v>
      </c>
      <c r="D9" s="35"/>
      <c r="E9" s="21">
        <v>8704</v>
      </c>
      <c r="F9" s="69">
        <f>F8+D9-E9</f>
        <v>17482</v>
      </c>
      <c r="G9" s="35"/>
      <c r="H9" s="21"/>
      <c r="I9" s="69"/>
      <c r="J9" s="14"/>
      <c r="K9" s="15"/>
      <c r="L9" s="17"/>
    </row>
    <row r="10" spans="1:12" ht="15" customHeight="1" x14ac:dyDescent="0.3">
      <c r="A10" s="12">
        <v>42450</v>
      </c>
      <c r="B10" s="19" t="s">
        <v>52</v>
      </c>
      <c r="C10" s="13" t="s">
        <v>49</v>
      </c>
      <c r="D10" s="35"/>
      <c r="E10" s="21"/>
      <c r="F10" s="69"/>
      <c r="G10" s="35"/>
      <c r="H10" s="21">
        <v>12525</v>
      </c>
      <c r="I10" s="69">
        <f>I8+G10-H10</f>
        <v>93378.29</v>
      </c>
      <c r="J10" s="14"/>
      <c r="K10" s="15"/>
      <c r="L10" s="17"/>
    </row>
    <row r="11" spans="1:12" ht="15" customHeight="1" x14ac:dyDescent="0.3">
      <c r="A11" s="12">
        <v>42450</v>
      </c>
      <c r="B11" s="19" t="s">
        <v>52</v>
      </c>
      <c r="C11" s="13" t="s">
        <v>54</v>
      </c>
      <c r="D11" s="35"/>
      <c r="E11" s="21"/>
      <c r="F11" s="69"/>
      <c r="G11" s="35"/>
      <c r="H11" s="21">
        <v>901</v>
      </c>
      <c r="I11" s="69">
        <f>I10+G11-H11</f>
        <v>92477.29</v>
      </c>
      <c r="J11" s="14"/>
      <c r="K11" s="15"/>
      <c r="L11" s="17"/>
    </row>
    <row r="12" spans="1:12" ht="15" customHeight="1" x14ac:dyDescent="0.3">
      <c r="A12" s="12">
        <v>42451</v>
      </c>
      <c r="B12" s="19" t="s">
        <v>52</v>
      </c>
      <c r="C12" s="13" t="s">
        <v>13</v>
      </c>
      <c r="D12" s="35"/>
      <c r="E12" s="21"/>
      <c r="F12" s="69"/>
      <c r="G12" s="35"/>
      <c r="H12" s="21">
        <v>3588</v>
      </c>
      <c r="I12" s="69">
        <f>I11+G12-H12</f>
        <v>88889.29</v>
      </c>
      <c r="J12" s="14"/>
      <c r="K12" s="15"/>
      <c r="L12" s="17"/>
    </row>
    <row r="13" spans="1:12" ht="15" customHeight="1" x14ac:dyDescent="0.3">
      <c r="A13" s="12">
        <v>42451</v>
      </c>
      <c r="B13" s="19" t="s">
        <v>52</v>
      </c>
      <c r="C13" s="103" t="s">
        <v>57</v>
      </c>
      <c r="D13" s="35"/>
      <c r="E13" s="21"/>
      <c r="F13" s="69"/>
      <c r="G13" s="35"/>
      <c r="H13" s="21">
        <v>701.8</v>
      </c>
      <c r="I13" s="69">
        <f>I12+G13-H13</f>
        <v>88187.489999999991</v>
      </c>
      <c r="J13" s="14"/>
      <c r="K13" s="15"/>
      <c r="L13" s="17"/>
    </row>
    <row r="14" spans="1:12" ht="15" customHeight="1" x14ac:dyDescent="0.3">
      <c r="A14" s="12">
        <v>42455</v>
      </c>
      <c r="B14" s="19" t="s">
        <v>52</v>
      </c>
      <c r="C14" s="13" t="s">
        <v>16</v>
      </c>
      <c r="D14" s="35"/>
      <c r="E14" s="21"/>
      <c r="F14" s="69"/>
      <c r="G14" s="35"/>
      <c r="H14" s="21">
        <v>10</v>
      </c>
      <c r="I14" s="69">
        <f>I13+G14-H14</f>
        <v>88177.489999999991</v>
      </c>
      <c r="J14" s="14"/>
      <c r="K14" s="15"/>
      <c r="L14" s="17"/>
    </row>
    <row r="15" spans="1:12" ht="15" customHeight="1" x14ac:dyDescent="0.3">
      <c r="A15" s="12" t="s">
        <v>53</v>
      </c>
      <c r="B15" s="19" t="s">
        <v>52</v>
      </c>
      <c r="C15" s="13" t="s">
        <v>12</v>
      </c>
      <c r="D15" s="35"/>
      <c r="E15" s="21"/>
      <c r="F15" s="69"/>
      <c r="G15" s="35">
        <v>0.7</v>
      </c>
      <c r="H15" s="21"/>
      <c r="I15" s="69">
        <f>I14+G15-H15</f>
        <v>88178.189999999988</v>
      </c>
      <c r="J15" s="14"/>
      <c r="K15" s="15"/>
      <c r="L15" s="17">
        <f t="shared" si="2"/>
        <v>0</v>
      </c>
    </row>
    <row r="16" spans="1:12" x14ac:dyDescent="0.3">
      <c r="A16" s="25"/>
      <c r="B16" s="26"/>
      <c r="C16" s="27" t="s">
        <v>11</v>
      </c>
      <c r="D16" s="36">
        <f>SUM(D5:D15)</f>
        <v>0</v>
      </c>
      <c r="E16" s="31">
        <f>SUM(E5:E15)</f>
        <v>22662</v>
      </c>
      <c r="F16" s="102">
        <f>F5+D16-E16</f>
        <v>17482</v>
      </c>
      <c r="G16" s="36">
        <f>SUM(G5:G15)</f>
        <v>0.7</v>
      </c>
      <c r="H16" s="31">
        <f>SUM(H5:H15)</f>
        <v>18128.8</v>
      </c>
      <c r="I16" s="39">
        <f>I5+G16-H16</f>
        <v>88178.189999999988</v>
      </c>
      <c r="J16" s="62">
        <f>SUM(J5:J15)</f>
        <v>0</v>
      </c>
      <c r="K16" s="32">
        <f>SUM(K5:K15)</f>
        <v>0</v>
      </c>
      <c r="L16" s="33">
        <f t="shared" ref="L16" si="3">F16+I16</f>
        <v>105660.18999999999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workbookViewId="0">
      <selection activeCell="H14" sqref="H14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40.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</row>
    <row r="5" spans="1:12" ht="15" customHeight="1" x14ac:dyDescent="0.3">
      <c r="A5" s="8">
        <v>42461</v>
      </c>
      <c r="B5" s="18"/>
      <c r="C5" s="9" t="s">
        <v>55</v>
      </c>
      <c r="D5" s="34"/>
      <c r="E5" s="20"/>
      <c r="F5" s="64">
        <f>'Březen 2016'!$F$16</f>
        <v>17482</v>
      </c>
      <c r="G5" s="34"/>
      <c r="H5" s="20"/>
      <c r="I5" s="9">
        <f>'Březen 2016'!$I$16</f>
        <v>88178.189999999988</v>
      </c>
      <c r="J5" s="10"/>
      <c r="K5" s="11"/>
      <c r="L5" s="17">
        <f>'Březen 2016'!$L$16</f>
        <v>105660.18999999999</v>
      </c>
    </row>
    <row r="6" spans="1:12" ht="15" customHeight="1" x14ac:dyDescent="0.3">
      <c r="A6" s="8">
        <v>42464</v>
      </c>
      <c r="B6" s="18" t="s">
        <v>50</v>
      </c>
      <c r="C6" s="9" t="s">
        <v>59</v>
      </c>
      <c r="D6" s="34"/>
      <c r="E6" s="20">
        <v>5300</v>
      </c>
      <c r="F6" s="64">
        <f>F5+D6-E6</f>
        <v>12182</v>
      </c>
      <c r="G6" s="34"/>
      <c r="H6" s="20"/>
      <c r="I6" s="61">
        <f>I5+G6-H6</f>
        <v>88178.189999999988</v>
      </c>
      <c r="J6" s="10"/>
      <c r="K6" s="11"/>
      <c r="L6" s="17">
        <f>F6+I6</f>
        <v>100360.18999999999</v>
      </c>
    </row>
    <row r="7" spans="1:12" ht="15" customHeight="1" x14ac:dyDescent="0.3">
      <c r="A7" s="8">
        <v>42471</v>
      </c>
      <c r="B7" s="18" t="s">
        <v>60</v>
      </c>
      <c r="C7" s="9" t="s">
        <v>61</v>
      </c>
      <c r="D7" s="34"/>
      <c r="E7" s="20">
        <v>117</v>
      </c>
      <c r="F7" s="64">
        <f t="shared" ref="F7:F10" si="0">F6+D7-E7</f>
        <v>12065</v>
      </c>
      <c r="G7" s="34"/>
      <c r="H7" s="20"/>
      <c r="I7" s="61">
        <f t="shared" ref="I7:I10" si="1">I6+G7-H7</f>
        <v>88178.189999999988</v>
      </c>
      <c r="J7" s="10"/>
      <c r="K7" s="11"/>
      <c r="L7" s="17">
        <f t="shared" ref="L7:L11" si="2">F7+I7</f>
        <v>100243.18999999999</v>
      </c>
    </row>
    <row r="8" spans="1:12" ht="15" customHeight="1" x14ac:dyDescent="0.3">
      <c r="A8" s="8">
        <v>42481</v>
      </c>
      <c r="B8" s="18" t="s">
        <v>62</v>
      </c>
      <c r="C8" s="9" t="s">
        <v>63</v>
      </c>
      <c r="D8" s="34">
        <v>8640</v>
      </c>
      <c r="E8" s="20"/>
      <c r="F8" s="64">
        <f t="shared" si="0"/>
        <v>20705</v>
      </c>
      <c r="G8" s="34"/>
      <c r="H8" s="20"/>
      <c r="I8" s="61">
        <f t="shared" si="1"/>
        <v>88178.189999999988</v>
      </c>
      <c r="J8" s="10"/>
      <c r="K8" s="11"/>
      <c r="L8" s="17">
        <f t="shared" si="2"/>
        <v>108883.18999999999</v>
      </c>
    </row>
    <row r="9" spans="1:12" ht="15" customHeight="1" x14ac:dyDescent="0.3">
      <c r="A9" s="8">
        <v>42481</v>
      </c>
      <c r="B9" s="18" t="s">
        <v>64</v>
      </c>
      <c r="C9" s="9" t="s">
        <v>65</v>
      </c>
      <c r="D9" s="34">
        <v>5338</v>
      </c>
      <c r="E9" s="20"/>
      <c r="F9" s="64">
        <f t="shared" si="0"/>
        <v>26043</v>
      </c>
      <c r="G9" s="34"/>
      <c r="H9" s="20"/>
      <c r="I9" s="61">
        <f t="shared" si="1"/>
        <v>88178.189999999988</v>
      </c>
      <c r="J9" s="10"/>
      <c r="K9" s="11"/>
      <c r="L9" s="17">
        <f t="shared" si="2"/>
        <v>114221.18999999999</v>
      </c>
    </row>
    <row r="10" spans="1:12" ht="15" customHeight="1" x14ac:dyDescent="0.3">
      <c r="A10" s="8">
        <v>42481</v>
      </c>
      <c r="B10" s="18" t="s">
        <v>66</v>
      </c>
      <c r="C10" s="13" t="s">
        <v>67</v>
      </c>
      <c r="D10" s="35"/>
      <c r="E10" s="21">
        <v>7069</v>
      </c>
      <c r="F10" s="64">
        <f t="shared" si="0"/>
        <v>18974</v>
      </c>
      <c r="G10" s="35"/>
      <c r="H10" s="21"/>
      <c r="I10" s="61">
        <f t="shared" si="1"/>
        <v>88178.189999999988</v>
      </c>
      <c r="J10" s="14"/>
      <c r="K10" s="15"/>
      <c r="L10" s="17">
        <f t="shared" si="2"/>
        <v>107152.18999999999</v>
      </c>
    </row>
    <row r="11" spans="1:12" ht="15" customHeight="1" x14ac:dyDescent="0.3">
      <c r="A11" s="8">
        <v>42490</v>
      </c>
      <c r="B11" s="18" t="s">
        <v>58</v>
      </c>
      <c r="C11" s="13" t="s">
        <v>12</v>
      </c>
      <c r="D11" s="35"/>
      <c r="E11" s="21"/>
      <c r="F11" s="64">
        <f>F10+D11-E11</f>
        <v>18974</v>
      </c>
      <c r="G11" s="35">
        <v>0.59</v>
      </c>
      <c r="H11" s="21"/>
      <c r="I11" s="61">
        <f>I10+G11-H11</f>
        <v>88178.779999999984</v>
      </c>
      <c r="J11" s="14"/>
      <c r="K11" s="15"/>
      <c r="L11" s="17">
        <f t="shared" si="2"/>
        <v>107152.77999999998</v>
      </c>
    </row>
    <row r="12" spans="1:12" ht="15" customHeight="1" x14ac:dyDescent="0.3">
      <c r="A12" s="25"/>
      <c r="B12" s="26"/>
      <c r="C12" s="27" t="s">
        <v>11</v>
      </c>
      <c r="D12" s="36">
        <f>SUM(D5:D11)</f>
        <v>13978</v>
      </c>
      <c r="E12" s="31">
        <f>SUM(E5:E11)</f>
        <v>12486</v>
      </c>
      <c r="F12" s="102">
        <f>F5+D12-E12</f>
        <v>18974</v>
      </c>
      <c r="G12" s="36">
        <f>SUM(G5:G11)</f>
        <v>0.59</v>
      </c>
      <c r="H12" s="31">
        <f>SUM(H5:H11)</f>
        <v>0</v>
      </c>
      <c r="I12" s="39">
        <f>I5+G12-H12</f>
        <v>88178.779999999984</v>
      </c>
      <c r="J12" s="28">
        <f>SUM(J5:J11)</f>
        <v>0</v>
      </c>
      <c r="K12" s="32">
        <f>SUM(K5:K11)</f>
        <v>0</v>
      </c>
      <c r="L12" s="33">
        <f>F12+I12</f>
        <v>107152.77999999998</v>
      </c>
    </row>
    <row r="13" spans="1:12" ht="15" customHeight="1" x14ac:dyDescent="0.3"/>
    <row r="14" spans="1:12" ht="15" customHeight="1" x14ac:dyDescent="0.3"/>
    <row r="15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topLeftCell="B1" workbookViewId="0">
      <selection activeCell="F27" sqref="F27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42.7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</row>
    <row r="5" spans="1:12" ht="15" customHeight="1" x14ac:dyDescent="0.3">
      <c r="A5" s="8">
        <v>42491</v>
      </c>
      <c r="B5" s="18"/>
      <c r="C5" s="9" t="s">
        <v>68</v>
      </c>
      <c r="D5" s="34"/>
      <c r="E5" s="20"/>
      <c r="F5" s="64">
        <f>'Duben 2016'!$F$12</f>
        <v>18974</v>
      </c>
      <c r="G5" s="34"/>
      <c r="H5" s="20"/>
      <c r="I5" s="9">
        <f>'Duben 2016'!$I$12</f>
        <v>88178.779999999984</v>
      </c>
      <c r="J5" s="10"/>
      <c r="K5" s="11"/>
      <c r="L5" s="17">
        <f>'Duben 2016'!$L$12</f>
        <v>107152.77999999998</v>
      </c>
    </row>
    <row r="6" spans="1:12" ht="15" customHeight="1" x14ac:dyDescent="0.3">
      <c r="A6" s="8">
        <v>42492</v>
      </c>
      <c r="B6" s="18" t="s">
        <v>69</v>
      </c>
      <c r="C6" s="9" t="s">
        <v>70</v>
      </c>
      <c r="D6" s="34"/>
      <c r="E6" s="20"/>
      <c r="F6" s="64">
        <f>F5+D6-E6</f>
        <v>18974</v>
      </c>
      <c r="G6" s="34"/>
      <c r="H6" s="20">
        <v>496.1</v>
      </c>
      <c r="I6" s="61">
        <f>I5+G6-H6</f>
        <v>87682.679999999978</v>
      </c>
      <c r="J6" s="10"/>
      <c r="K6" s="11"/>
      <c r="L6" s="17">
        <f>F6+I6</f>
        <v>106656.67999999998</v>
      </c>
    </row>
    <row r="7" spans="1:12" ht="15" customHeight="1" x14ac:dyDescent="0.3">
      <c r="A7" s="8" t="s">
        <v>71</v>
      </c>
      <c r="B7" s="18" t="s">
        <v>69</v>
      </c>
      <c r="C7" s="9" t="s">
        <v>72</v>
      </c>
      <c r="D7" s="34"/>
      <c r="E7" s="20"/>
      <c r="F7" s="64">
        <f t="shared" ref="F7" si="0">F6+D7-E7</f>
        <v>18974</v>
      </c>
      <c r="G7" s="34"/>
      <c r="H7" s="20">
        <v>1581</v>
      </c>
      <c r="I7" s="61">
        <f t="shared" ref="I7" si="1">I6+G7-H7</f>
        <v>86101.679999999978</v>
      </c>
      <c r="J7" s="10"/>
      <c r="K7" s="11"/>
      <c r="L7" s="17">
        <f t="shared" ref="L7:L9" si="2">F7+I7</f>
        <v>105075.67999999998</v>
      </c>
    </row>
    <row r="8" spans="1:12" ht="15" customHeight="1" x14ac:dyDescent="0.3">
      <c r="A8" s="8">
        <v>42521</v>
      </c>
      <c r="B8" s="18" t="s">
        <v>69</v>
      </c>
      <c r="C8" s="9" t="s">
        <v>73</v>
      </c>
      <c r="D8" s="34"/>
      <c r="E8" s="20"/>
      <c r="F8" s="64"/>
      <c r="G8" s="34">
        <v>0.61</v>
      </c>
      <c r="H8" s="20"/>
      <c r="I8" s="61">
        <f>I7+G8-H8</f>
        <v>86102.289999999979</v>
      </c>
      <c r="J8" s="10"/>
      <c r="K8" s="11"/>
      <c r="L8" s="17"/>
    </row>
    <row r="9" spans="1:12" ht="15" customHeight="1" x14ac:dyDescent="0.3">
      <c r="A9" s="8">
        <v>42518</v>
      </c>
      <c r="B9" s="18" t="s">
        <v>69</v>
      </c>
      <c r="C9" s="9" t="s">
        <v>16</v>
      </c>
      <c r="D9" s="34"/>
      <c r="E9" s="20"/>
      <c r="F9" s="64"/>
      <c r="G9" s="34"/>
      <c r="H9" s="20">
        <v>4</v>
      </c>
      <c r="I9" s="61">
        <f>I7+G9-H9</f>
        <v>86097.679999999978</v>
      </c>
      <c r="J9" s="10"/>
      <c r="K9" s="11"/>
      <c r="L9" s="17">
        <f t="shared" si="2"/>
        <v>86097.679999999978</v>
      </c>
    </row>
    <row r="10" spans="1:12" ht="15" customHeight="1" x14ac:dyDescent="0.3">
      <c r="A10" s="25"/>
      <c r="B10" s="26"/>
      <c r="C10" s="27" t="s">
        <v>11</v>
      </c>
      <c r="D10" s="36">
        <f>SUM(D5:D9)</f>
        <v>0</v>
      </c>
      <c r="E10" s="31">
        <f>SUM(E5:E9)</f>
        <v>0</v>
      </c>
      <c r="F10" s="102">
        <f>F5+D10-E10</f>
        <v>18974</v>
      </c>
      <c r="G10" s="36">
        <f>SUM(G5:G9)</f>
        <v>0.61</v>
      </c>
      <c r="H10" s="31">
        <f>SUM(H5:H9)</f>
        <v>2081.1</v>
      </c>
      <c r="I10" s="39">
        <f>I5+G10-H10</f>
        <v>86098.289999999979</v>
      </c>
      <c r="J10" s="28"/>
      <c r="K10" s="32"/>
      <c r="L10" s="33">
        <f>F10+I10</f>
        <v>105072.28999999998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topLeftCell="A3" workbookViewId="0">
      <selection activeCell="G11" sqref="G11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42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</row>
    <row r="5" spans="1:12" ht="15" customHeight="1" x14ac:dyDescent="0.3">
      <c r="A5" s="8">
        <v>42522</v>
      </c>
      <c r="B5" s="18"/>
      <c r="C5" s="9" t="s">
        <v>74</v>
      </c>
      <c r="D5" s="34"/>
      <c r="E5" s="22"/>
      <c r="F5" s="64">
        <f>'Květen 2016'!$F$10</f>
        <v>18974</v>
      </c>
      <c r="G5" s="34"/>
      <c r="H5" s="20"/>
      <c r="I5" s="61">
        <f>'Květen 2016'!$I$10</f>
        <v>86098.289999999979</v>
      </c>
      <c r="J5" s="10"/>
      <c r="K5" s="11"/>
      <c r="L5" s="17">
        <f>'Květen 2016'!$L$10</f>
        <v>105072.28999999998</v>
      </c>
    </row>
    <row r="6" spans="1:12" ht="15" customHeight="1" x14ac:dyDescent="0.3">
      <c r="A6" s="8">
        <v>42546</v>
      </c>
      <c r="B6" s="18" t="s">
        <v>80</v>
      </c>
      <c r="C6" s="9" t="s">
        <v>67</v>
      </c>
      <c r="D6" s="34"/>
      <c r="E6" s="22">
        <v>1328</v>
      </c>
      <c r="F6" s="64">
        <f>F5+D6-E6</f>
        <v>17646</v>
      </c>
      <c r="G6" s="34"/>
      <c r="H6" s="20"/>
      <c r="I6" s="61">
        <f>I5+G6-H6</f>
        <v>86098.289999999979</v>
      </c>
      <c r="J6" s="10"/>
      <c r="K6" s="11"/>
      <c r="L6" s="17">
        <f>F6+I6</f>
        <v>103744.28999999998</v>
      </c>
    </row>
    <row r="7" spans="1:12" ht="15" customHeight="1" x14ac:dyDescent="0.3">
      <c r="A7" s="8" t="s">
        <v>79</v>
      </c>
      <c r="B7" s="18" t="s">
        <v>75</v>
      </c>
      <c r="C7" s="9" t="s">
        <v>81</v>
      </c>
      <c r="D7" s="34"/>
      <c r="E7" s="22"/>
      <c r="F7" s="64">
        <f>F6+E7-E7</f>
        <v>17646</v>
      </c>
      <c r="G7" s="34"/>
      <c r="H7" s="20">
        <v>4569</v>
      </c>
      <c r="I7" s="61">
        <f>I6+G7-H7</f>
        <v>81529.289999999979</v>
      </c>
      <c r="J7" s="10"/>
      <c r="K7" s="11"/>
      <c r="L7" s="17">
        <f t="shared" ref="L7:L9" si="0">F7+I7</f>
        <v>99175.289999999979</v>
      </c>
    </row>
    <row r="8" spans="1:12" ht="15" customHeight="1" x14ac:dyDescent="0.3">
      <c r="A8" s="8">
        <v>42546</v>
      </c>
      <c r="B8" s="18" t="s">
        <v>75</v>
      </c>
      <c r="C8" s="9" t="s">
        <v>14</v>
      </c>
      <c r="D8" s="34"/>
      <c r="E8" s="22"/>
      <c r="F8" s="64">
        <f t="shared" ref="F8" si="1">F7+D8-E8</f>
        <v>17646</v>
      </c>
      <c r="G8" s="34"/>
      <c r="H8" s="20">
        <v>2</v>
      </c>
      <c r="I8" s="61">
        <f t="shared" ref="I8:I9" si="2">I7+G8-H8</f>
        <v>81527.289999999979</v>
      </c>
      <c r="J8" s="10"/>
      <c r="K8" s="11"/>
      <c r="L8" s="17">
        <f t="shared" si="0"/>
        <v>99173.289999999979</v>
      </c>
    </row>
    <row r="9" spans="1:12" ht="15" customHeight="1" x14ac:dyDescent="0.3">
      <c r="A9" s="8">
        <v>42551</v>
      </c>
      <c r="B9" s="18" t="s">
        <v>75</v>
      </c>
      <c r="C9" s="9" t="s">
        <v>12</v>
      </c>
      <c r="D9" s="34"/>
      <c r="E9" s="22"/>
      <c r="F9" s="64">
        <f>F8+D9-E9</f>
        <v>17646</v>
      </c>
      <c r="G9" s="34">
        <v>0.56999999999999995</v>
      </c>
      <c r="H9" s="20"/>
      <c r="I9" s="61">
        <f t="shared" si="2"/>
        <v>81527.859999999986</v>
      </c>
      <c r="J9" s="10"/>
      <c r="K9" s="11"/>
      <c r="L9" s="17">
        <f t="shared" si="0"/>
        <v>99173.859999999986</v>
      </c>
    </row>
    <row r="10" spans="1:12" ht="15" customHeight="1" x14ac:dyDescent="0.3">
      <c r="A10" s="25"/>
      <c r="B10" s="26"/>
      <c r="C10" s="27" t="s">
        <v>11</v>
      </c>
      <c r="D10" s="36">
        <f>SUM(D5:D9)</f>
        <v>0</v>
      </c>
      <c r="E10" s="31">
        <f>SUM(E5:E9)</f>
        <v>1328</v>
      </c>
      <c r="F10" s="102">
        <f>F5+D10-E10</f>
        <v>17646</v>
      </c>
      <c r="G10" s="36">
        <f>SUM(G5:G9)</f>
        <v>0.56999999999999995</v>
      </c>
      <c r="H10" s="31">
        <f>SUM(H5:H9)</f>
        <v>4571</v>
      </c>
      <c r="I10" s="39">
        <f>I5+G10-H10</f>
        <v>81527.859999999986</v>
      </c>
      <c r="J10" s="28">
        <f>SUM(J5:J9)</f>
        <v>0</v>
      </c>
      <c r="K10" s="32">
        <f>SUM(K5:K9)</f>
        <v>0</v>
      </c>
      <c r="L10" s="33">
        <f>F10+I10</f>
        <v>99173.859999999986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workbookViewId="0">
      <selection activeCell="H7" sqref="H7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33.7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</row>
    <row r="5" spans="1:12" ht="15" customHeight="1" x14ac:dyDescent="0.3">
      <c r="A5" s="8">
        <v>42552</v>
      </c>
      <c r="B5" s="18"/>
      <c r="C5" s="9" t="s">
        <v>76</v>
      </c>
      <c r="D5" s="34"/>
      <c r="E5" s="20"/>
      <c r="F5" s="23">
        <f>'Červen 2016'!$F$10</f>
        <v>17646</v>
      </c>
      <c r="G5" s="34"/>
      <c r="H5" s="20"/>
      <c r="I5" s="9">
        <f>'Červen 2016'!$I$10</f>
        <v>81527.859999999986</v>
      </c>
      <c r="J5" s="34"/>
      <c r="K5" s="64"/>
      <c r="L5" s="17">
        <f>'Červen 2016'!$L$10</f>
        <v>99173.859999999986</v>
      </c>
    </row>
    <row r="6" spans="1:12" ht="15" customHeight="1" x14ac:dyDescent="0.3">
      <c r="A6" s="8">
        <v>42562</v>
      </c>
      <c r="B6" s="18" t="s">
        <v>77</v>
      </c>
      <c r="C6" s="68" t="s">
        <v>82</v>
      </c>
      <c r="D6" s="34"/>
      <c r="E6" s="20"/>
      <c r="F6" s="23">
        <f>F5+D6-E6</f>
        <v>17646</v>
      </c>
      <c r="G6" s="34">
        <v>464</v>
      </c>
      <c r="H6" s="20"/>
      <c r="I6" s="61">
        <f>I5+G6-H6</f>
        <v>81991.859999999986</v>
      </c>
      <c r="J6" s="34"/>
      <c r="K6" s="64"/>
      <c r="L6" s="17">
        <f>F6+I6</f>
        <v>99637.859999999986</v>
      </c>
    </row>
    <row r="7" spans="1:12" ht="15" customHeight="1" x14ac:dyDescent="0.3">
      <c r="A7" s="8">
        <v>42562</v>
      </c>
      <c r="B7" s="18" t="s">
        <v>77</v>
      </c>
      <c r="C7" s="9" t="s">
        <v>83</v>
      </c>
      <c r="D7" s="34"/>
      <c r="E7" s="20"/>
      <c r="F7" s="23">
        <f t="shared" ref="F7:F10" si="0">F6+D7-E7</f>
        <v>17646</v>
      </c>
      <c r="G7" s="34"/>
      <c r="H7" s="20">
        <v>3750</v>
      </c>
      <c r="I7" s="61">
        <f t="shared" ref="I7:I10" si="1">I6+G7-H7</f>
        <v>78241.859999999986</v>
      </c>
      <c r="J7" s="34"/>
      <c r="K7" s="64"/>
      <c r="L7" s="17">
        <f>F7+I7</f>
        <v>95887.859999999986</v>
      </c>
    </row>
    <row r="8" spans="1:12" ht="15" customHeight="1" x14ac:dyDescent="0.3">
      <c r="A8" s="8">
        <v>42576</v>
      </c>
      <c r="B8" s="18" t="s">
        <v>77</v>
      </c>
      <c r="C8" s="9" t="s">
        <v>84</v>
      </c>
      <c r="D8" s="34"/>
      <c r="E8" s="20"/>
      <c r="F8" s="23">
        <f t="shared" si="0"/>
        <v>17646</v>
      </c>
      <c r="G8" s="34"/>
      <c r="H8" s="107">
        <v>37750</v>
      </c>
      <c r="I8" s="61">
        <f t="shared" si="1"/>
        <v>40491.859999999986</v>
      </c>
      <c r="J8" s="34"/>
      <c r="K8" s="64"/>
      <c r="L8" s="17">
        <f t="shared" ref="L8:L9" si="2">F8+I8</f>
        <v>58137.859999999986</v>
      </c>
    </row>
    <row r="9" spans="1:12" ht="15" customHeight="1" x14ac:dyDescent="0.3">
      <c r="A9" s="8">
        <v>42581</v>
      </c>
      <c r="B9" s="18" t="s">
        <v>77</v>
      </c>
      <c r="C9" s="9" t="s">
        <v>16</v>
      </c>
      <c r="D9" s="34"/>
      <c r="E9" s="20"/>
      <c r="F9" s="23">
        <f t="shared" si="0"/>
        <v>17646</v>
      </c>
      <c r="G9" s="34"/>
      <c r="H9" s="20">
        <v>9</v>
      </c>
      <c r="I9" s="61">
        <f t="shared" si="1"/>
        <v>40482.859999999986</v>
      </c>
      <c r="J9" s="34"/>
      <c r="K9" s="64"/>
      <c r="L9" s="17">
        <f t="shared" si="2"/>
        <v>58128.859999999986</v>
      </c>
    </row>
    <row r="10" spans="1:12" ht="15" customHeight="1" x14ac:dyDescent="0.3">
      <c r="A10" s="8">
        <v>42582</v>
      </c>
      <c r="B10" s="18" t="s">
        <v>77</v>
      </c>
      <c r="C10" s="9" t="s">
        <v>12</v>
      </c>
      <c r="D10" s="34"/>
      <c r="E10" s="20"/>
      <c r="F10" s="23">
        <f t="shared" si="0"/>
        <v>17646</v>
      </c>
      <c r="G10" s="34">
        <v>0.5</v>
      </c>
      <c r="H10" s="20"/>
      <c r="I10" s="61">
        <f t="shared" si="1"/>
        <v>40483.359999999986</v>
      </c>
      <c r="J10" s="34"/>
      <c r="K10" s="64"/>
      <c r="L10" s="17">
        <f>F10+I10</f>
        <v>58129.359999999986</v>
      </c>
    </row>
    <row r="11" spans="1:12" ht="15" customHeight="1" x14ac:dyDescent="0.3">
      <c r="A11" s="25"/>
      <c r="B11" s="26"/>
      <c r="C11" s="27" t="s">
        <v>11</v>
      </c>
      <c r="D11" s="36">
        <f>SUM(D5:D10)</f>
        <v>0</v>
      </c>
      <c r="E11" s="31">
        <f>SUM(E5:E10)</f>
        <v>0</v>
      </c>
      <c r="F11" s="30">
        <f>F5+D11-E11</f>
        <v>17646</v>
      </c>
      <c r="G11" s="36">
        <f>SUM(G5:G10)</f>
        <v>464.5</v>
      </c>
      <c r="H11" s="31">
        <f>SUM(H5:H10)</f>
        <v>41509</v>
      </c>
      <c r="I11" s="39">
        <f>I5+G11-H11</f>
        <v>40483.359999999986</v>
      </c>
      <c r="J11" s="36">
        <f>SUM(J5:J10)</f>
        <v>0</v>
      </c>
      <c r="K11" s="66">
        <f>SUM(K5:K10)</f>
        <v>0</v>
      </c>
      <c r="L11" s="33">
        <f>F11+I11</f>
        <v>58129.359999999986</v>
      </c>
    </row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9"/>
  <sheetViews>
    <sheetView topLeftCell="B1" workbookViewId="0">
      <selection activeCell="G10" sqref="G10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12" width="12.77734375" customWidth="1"/>
  </cols>
  <sheetData>
    <row r="1" spans="1:12" x14ac:dyDescent="0.3">
      <c r="A1" s="108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30.7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11"/>
    </row>
    <row r="5" spans="1:12" ht="15" customHeight="1" x14ac:dyDescent="0.3">
      <c r="A5" s="8">
        <v>42583</v>
      </c>
      <c r="B5" s="18"/>
      <c r="C5" s="9" t="s">
        <v>78</v>
      </c>
      <c r="D5" s="34"/>
      <c r="E5" s="20"/>
      <c r="F5" s="64">
        <f>'Červenec 2016'!$F$11</f>
        <v>17646</v>
      </c>
      <c r="G5" s="34"/>
      <c r="H5" s="20"/>
      <c r="I5" s="61">
        <f>'Červenec 2016'!$I$11</f>
        <v>40483.359999999986</v>
      </c>
      <c r="J5" s="34"/>
      <c r="K5" s="64"/>
      <c r="L5" s="17">
        <f>'Červenec 2016'!$L$11</f>
        <v>58129.359999999986</v>
      </c>
    </row>
    <row r="6" spans="1:12" ht="15" customHeight="1" x14ac:dyDescent="0.3">
      <c r="A6" s="8">
        <v>42587</v>
      </c>
      <c r="B6" s="18" t="s">
        <v>86</v>
      </c>
      <c r="C6" s="9" t="s">
        <v>87</v>
      </c>
      <c r="D6" s="34"/>
      <c r="E6" s="20">
        <v>997</v>
      </c>
      <c r="F6" s="64">
        <f>F5+D6-E6</f>
        <v>16649</v>
      </c>
      <c r="G6" s="34"/>
      <c r="H6" s="20"/>
      <c r="I6" s="61">
        <f>I5+G6-H6</f>
        <v>40483.359999999986</v>
      </c>
      <c r="J6" s="34"/>
      <c r="K6" s="64"/>
      <c r="L6" s="17">
        <f>F6+I6</f>
        <v>57132.359999999986</v>
      </c>
    </row>
    <row r="7" spans="1:12" ht="15" customHeight="1" x14ac:dyDescent="0.3">
      <c r="A7" s="8">
        <v>42587</v>
      </c>
      <c r="B7" s="18" t="s">
        <v>88</v>
      </c>
      <c r="C7" s="9" t="s">
        <v>61</v>
      </c>
      <c r="D7" s="34"/>
      <c r="E7" s="20">
        <v>159</v>
      </c>
      <c r="F7" s="64">
        <f t="shared" ref="F7" si="0">F6+D7-E7</f>
        <v>16490</v>
      </c>
      <c r="G7" s="34"/>
      <c r="H7" s="20"/>
      <c r="I7" s="61">
        <f t="shared" ref="I7" si="1">I6+G7-H7</f>
        <v>40483.359999999986</v>
      </c>
      <c r="J7" s="34"/>
      <c r="K7" s="64"/>
      <c r="L7" s="17">
        <f t="shared" ref="L7:L9" si="2">F7+I7</f>
        <v>56973.359999999986</v>
      </c>
    </row>
    <row r="8" spans="1:12" ht="15" customHeight="1" x14ac:dyDescent="0.3">
      <c r="A8" s="8"/>
      <c r="B8" s="18" t="s">
        <v>90</v>
      </c>
      <c r="C8" s="9" t="s">
        <v>92</v>
      </c>
      <c r="D8" s="34"/>
      <c r="E8" s="20">
        <v>2725</v>
      </c>
      <c r="F8" s="64"/>
      <c r="G8" s="34"/>
      <c r="H8" s="20"/>
      <c r="I8" s="61"/>
      <c r="J8" s="34"/>
      <c r="K8" s="64"/>
      <c r="L8" s="17"/>
    </row>
    <row r="9" spans="1:12" ht="15" customHeight="1" x14ac:dyDescent="0.3">
      <c r="A9" s="8">
        <v>42613</v>
      </c>
      <c r="B9" s="18" t="s">
        <v>85</v>
      </c>
      <c r="C9" s="9" t="s">
        <v>12</v>
      </c>
      <c r="D9" s="34"/>
      <c r="E9" s="20"/>
      <c r="F9" s="64">
        <f>F7+D9-E9</f>
        <v>16490</v>
      </c>
      <c r="G9" s="34">
        <v>0.28000000000000003</v>
      </c>
      <c r="H9" s="20"/>
      <c r="I9" s="61">
        <f>I7+G9-H9</f>
        <v>40483.639999999985</v>
      </c>
      <c r="J9" s="34"/>
      <c r="K9" s="64"/>
      <c r="L9" s="17">
        <f t="shared" si="2"/>
        <v>56973.639999999985</v>
      </c>
    </row>
    <row r="10" spans="1:12" ht="15" customHeight="1" x14ac:dyDescent="0.3">
      <c r="A10" s="8"/>
      <c r="B10" s="26"/>
      <c r="C10" s="27" t="s">
        <v>11</v>
      </c>
      <c r="D10" s="36">
        <f>SUM(D5:D9)</f>
        <v>0</v>
      </c>
      <c r="E10" s="31">
        <f>SUM(E5:E9)</f>
        <v>3881</v>
      </c>
      <c r="F10" s="102">
        <f>F5+D10-E10</f>
        <v>13765</v>
      </c>
      <c r="G10" s="36">
        <f>SUM(G5:G9)</f>
        <v>0.28000000000000003</v>
      </c>
      <c r="H10" s="31">
        <f>SUM(H5:H9)</f>
        <v>0</v>
      </c>
      <c r="I10" s="39">
        <f>I5+G10-H10</f>
        <v>40483.639999999985</v>
      </c>
      <c r="J10" s="36">
        <f>SUM(J5:J9)</f>
        <v>0</v>
      </c>
      <c r="K10" s="66">
        <f>SUM(K5:K9)</f>
        <v>0</v>
      </c>
      <c r="L10" s="33">
        <f>F10+I10</f>
        <v>54248.639999999985</v>
      </c>
    </row>
    <row r="11" spans="1:12" ht="15" customHeight="1" x14ac:dyDescent="0.3">
      <c r="E11" s="92"/>
    </row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workbookViewId="0">
      <selection activeCell="F13" sqref="F13"/>
    </sheetView>
  </sheetViews>
  <sheetFormatPr defaultRowHeight="14.4" x14ac:dyDescent="0.3"/>
  <cols>
    <col min="1" max="1" width="12.77734375" customWidth="1"/>
    <col min="2" max="2" width="9.77734375" customWidth="1"/>
    <col min="3" max="3" width="36.77734375" customWidth="1"/>
    <col min="4" max="7" width="12.77734375" customWidth="1"/>
    <col min="8" max="8" width="14.21875" customWidth="1"/>
    <col min="9" max="12" width="12.77734375" customWidth="1"/>
  </cols>
  <sheetData>
    <row r="1" spans="1:12" x14ac:dyDescent="0.3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3">
      <c r="A3" s="120" t="s">
        <v>0</v>
      </c>
      <c r="B3" s="118" t="s">
        <v>4</v>
      </c>
      <c r="C3" s="116" t="s">
        <v>5</v>
      </c>
      <c r="D3" s="112" t="s">
        <v>7</v>
      </c>
      <c r="E3" s="113"/>
      <c r="F3" s="114"/>
      <c r="G3" s="112" t="s">
        <v>8</v>
      </c>
      <c r="H3" s="113"/>
      <c r="I3" s="115"/>
      <c r="J3" s="112" t="s">
        <v>9</v>
      </c>
      <c r="K3" s="114"/>
      <c r="L3" s="110" t="s">
        <v>10</v>
      </c>
    </row>
    <row r="4" spans="1:12" ht="15" thickBot="1" x14ac:dyDescent="0.35">
      <c r="A4" s="121"/>
      <c r="B4" s="119"/>
      <c r="C4" s="117"/>
      <c r="D4" s="2" t="s">
        <v>1</v>
      </c>
      <c r="E4" s="3" t="s">
        <v>2</v>
      </c>
      <c r="F4" s="72" t="s">
        <v>3</v>
      </c>
      <c r="G4" s="5" t="s">
        <v>6</v>
      </c>
      <c r="H4" s="6" t="s">
        <v>2</v>
      </c>
      <c r="I4" s="16" t="s">
        <v>3</v>
      </c>
      <c r="J4" s="57" t="s">
        <v>1</v>
      </c>
      <c r="K4" s="7" t="s">
        <v>2</v>
      </c>
      <c r="L4" s="111"/>
    </row>
    <row r="5" spans="1:12" x14ac:dyDescent="0.3">
      <c r="A5" s="8">
        <v>42614</v>
      </c>
      <c r="B5" s="18"/>
      <c r="C5" s="9" t="s">
        <v>89</v>
      </c>
      <c r="D5" s="34"/>
      <c r="E5" s="22"/>
      <c r="F5" s="96">
        <f>'Srpen 2016'!F10</f>
        <v>13765</v>
      </c>
      <c r="G5" s="65"/>
      <c r="H5" s="20"/>
      <c r="I5" s="61">
        <f>'Srpen 2016'!I10</f>
        <v>40483.639999999985</v>
      </c>
      <c r="J5" s="73"/>
      <c r="K5" s="11"/>
      <c r="L5" s="17">
        <f>'Srpen 2016'!L10</f>
        <v>54248.639999999985</v>
      </c>
    </row>
    <row r="6" spans="1:12" x14ac:dyDescent="0.3">
      <c r="A6" s="8">
        <v>42615</v>
      </c>
      <c r="B6" s="18" t="s">
        <v>94</v>
      </c>
      <c r="C6" s="9" t="s">
        <v>96</v>
      </c>
      <c r="D6" s="34"/>
      <c r="E6" s="22"/>
      <c r="F6" s="96"/>
      <c r="G6" s="65"/>
      <c r="H6" s="20">
        <v>2565.1999999999998</v>
      </c>
      <c r="I6" s="61">
        <f>I5+G6-H6</f>
        <v>37918.439999999988</v>
      </c>
      <c r="J6" s="73"/>
      <c r="K6" s="11"/>
      <c r="L6" s="17"/>
    </row>
    <row r="7" spans="1:12" x14ac:dyDescent="0.3">
      <c r="A7" s="8">
        <v>42632</v>
      </c>
      <c r="B7" s="18" t="s">
        <v>116</v>
      </c>
      <c r="C7" s="9" t="s">
        <v>117</v>
      </c>
      <c r="D7" s="34"/>
      <c r="E7" s="22">
        <v>4569</v>
      </c>
      <c r="F7" s="96">
        <f>F5+D7-E7</f>
        <v>9196</v>
      </c>
      <c r="G7" s="65"/>
      <c r="H7" s="20"/>
      <c r="I7" s="61"/>
      <c r="J7" s="73"/>
      <c r="K7" s="11"/>
      <c r="L7" s="17"/>
    </row>
    <row r="8" spans="1:12" x14ac:dyDescent="0.3">
      <c r="A8" s="8">
        <v>42635</v>
      </c>
      <c r="B8" s="18" t="s">
        <v>94</v>
      </c>
      <c r="C8" s="9" t="s">
        <v>97</v>
      </c>
      <c r="D8" s="34"/>
      <c r="E8" s="22"/>
      <c r="F8" s="96"/>
      <c r="G8" s="65">
        <v>31740</v>
      </c>
      <c r="H8" s="20"/>
      <c r="I8" s="61">
        <f>I6+G8-H8</f>
        <v>69658.439999999988</v>
      </c>
      <c r="J8" s="73"/>
      <c r="K8" s="11"/>
      <c r="L8" s="17"/>
    </row>
    <row r="9" spans="1:12" x14ac:dyDescent="0.3">
      <c r="A9" s="8">
        <v>42642</v>
      </c>
      <c r="B9" s="18" t="s">
        <v>93</v>
      </c>
      <c r="C9" s="9" t="s">
        <v>91</v>
      </c>
      <c r="D9" s="34"/>
      <c r="E9" s="22">
        <v>625</v>
      </c>
      <c r="F9" s="97">
        <f>F7+D9-E9</f>
        <v>8571</v>
      </c>
      <c r="G9" s="65"/>
      <c r="H9" s="20"/>
      <c r="I9" s="61">
        <f>I8+G9-H9</f>
        <v>69658.439999999988</v>
      </c>
      <c r="J9" s="73"/>
      <c r="K9" s="11"/>
      <c r="L9" s="17">
        <f>F9+I9</f>
        <v>78229.439999999988</v>
      </c>
    </row>
    <row r="10" spans="1:12" x14ac:dyDescent="0.3">
      <c r="A10" s="8">
        <v>42637</v>
      </c>
      <c r="B10" s="18" t="s">
        <v>94</v>
      </c>
      <c r="C10" s="9" t="s">
        <v>16</v>
      </c>
      <c r="D10" s="34"/>
      <c r="E10" s="22"/>
      <c r="F10" s="97">
        <f>F9+D10-E10</f>
        <v>8571</v>
      </c>
      <c r="G10" s="65"/>
      <c r="H10" s="20">
        <v>7</v>
      </c>
      <c r="I10" s="61">
        <f>I9+G10-H10</f>
        <v>69651.439999999988</v>
      </c>
      <c r="J10" s="73"/>
      <c r="K10" s="11"/>
      <c r="L10" s="17">
        <f t="shared" ref="L10:L12" si="0">F10+I10</f>
        <v>78222.439999999988</v>
      </c>
    </row>
    <row r="11" spans="1:12" x14ac:dyDescent="0.3">
      <c r="A11" s="8" t="s">
        <v>95</v>
      </c>
      <c r="B11" s="18" t="s">
        <v>94</v>
      </c>
      <c r="C11" s="9" t="s">
        <v>12</v>
      </c>
      <c r="D11" s="34"/>
      <c r="E11" s="22"/>
      <c r="F11" s="97">
        <f>F10+D11-E11</f>
        <v>8571</v>
      </c>
      <c r="G11" s="65">
        <v>0.32</v>
      </c>
      <c r="H11" s="20"/>
      <c r="I11" s="61">
        <f>I10+G11-H11</f>
        <v>69651.759999999995</v>
      </c>
      <c r="J11" s="73"/>
      <c r="K11" s="11"/>
      <c r="L11" s="17">
        <f t="shared" si="0"/>
        <v>78222.759999999995</v>
      </c>
    </row>
    <row r="12" spans="1:12" x14ac:dyDescent="0.3">
      <c r="A12" s="8"/>
      <c r="B12" s="26"/>
      <c r="C12" s="27" t="s">
        <v>11</v>
      </c>
      <c r="D12" s="36">
        <f>SUM(D5:D11)</f>
        <v>0</v>
      </c>
      <c r="E12" s="29">
        <f>SUM(E5:E11)</f>
        <v>5194</v>
      </c>
      <c r="F12" s="97">
        <f>F5+D12-E12</f>
        <v>8571</v>
      </c>
      <c r="G12" s="99">
        <f>SUM(G5:G11)</f>
        <v>31740.32</v>
      </c>
      <c r="H12" s="31">
        <f>H5+H6+H8+H9+H10+H11</f>
        <v>2572.1999999999998</v>
      </c>
      <c r="I12" s="39">
        <f>I5+G12-H12</f>
        <v>69651.759999999995</v>
      </c>
      <c r="J12" s="53">
        <f>SUM(J5:J5)</f>
        <v>0</v>
      </c>
      <c r="K12" s="32">
        <f>SUM(K5:K5)</f>
        <v>0</v>
      </c>
      <c r="L12" s="17">
        <f t="shared" si="0"/>
        <v>78222.759999999995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2016</vt:lpstr>
      <vt:lpstr>Únor 2016</vt:lpstr>
      <vt:lpstr>Březen 2016</vt:lpstr>
      <vt:lpstr>Duben 2016</vt:lpstr>
      <vt:lpstr>Květen 2016</vt:lpstr>
      <vt:lpstr>Červen 2016</vt:lpstr>
      <vt:lpstr>Červenec 2016</vt:lpstr>
      <vt:lpstr>Srpen 2016</vt:lpstr>
      <vt:lpstr>Září 2016</vt:lpstr>
      <vt:lpstr>Říjen 2016</vt:lpstr>
      <vt:lpstr>Listopad 2016</vt:lpstr>
      <vt:lpstr>Prosinec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Vladimír Smička</cp:lastModifiedBy>
  <dcterms:created xsi:type="dcterms:W3CDTF">2013-03-19T21:22:10Z</dcterms:created>
  <dcterms:modified xsi:type="dcterms:W3CDTF">2017-09-17T09:09:32Z</dcterms:modified>
</cp:coreProperties>
</file>